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r_e\Desktop\"/>
    </mc:Choice>
  </mc:AlternateContent>
  <xr:revisionPtr revIDLastSave="0" documentId="8_{CC648E31-A91F-45DE-83F8-BF97098E832A}" xr6:coauthVersionLast="47" xr6:coauthVersionMax="47" xr10:uidLastSave="{00000000-0000-0000-0000-000000000000}"/>
  <bookViews>
    <workbookView xWindow="-110" yWindow="-110" windowWidth="25820" windowHeight="15500" xr2:uid="{00000000-000D-0000-FFFF-FFFF00000000}"/>
  </bookViews>
  <sheets>
    <sheet name="CYP2C9 Freq"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6YZYWHw3vHOc+sxDTs2MsHjIhzGutmP1BKRQTUS8JvQ="/>
    </ext>
  </extLst>
</workbook>
</file>

<file path=xl/calcChain.xml><?xml version="1.0" encoding="utf-8"?>
<calcChain xmlns="http://schemas.openxmlformats.org/spreadsheetml/2006/main">
  <c r="AD11" i="1" l="1"/>
  <c r="AB11" i="1"/>
  <c r="Z11" i="1"/>
  <c r="X11" i="1"/>
  <c r="V11" i="1"/>
  <c r="T11" i="1"/>
  <c r="R11" i="1"/>
  <c r="Q11" i="1"/>
  <c r="AD10" i="1"/>
  <c r="AB10" i="1"/>
  <c r="Z10" i="1"/>
  <c r="X10" i="1"/>
  <c r="V10" i="1"/>
  <c r="T10" i="1"/>
  <c r="AD9" i="1"/>
  <c r="AB9" i="1"/>
  <c r="Z9" i="1"/>
  <c r="X9" i="1"/>
  <c r="V9" i="1"/>
  <c r="T9" i="1"/>
  <c r="R9" i="1"/>
  <c r="Q9" i="1"/>
  <c r="AD8" i="1"/>
  <c r="AB8" i="1"/>
  <c r="Z8" i="1"/>
  <c r="X8" i="1"/>
  <c r="V8" i="1"/>
  <c r="T8" i="1"/>
  <c r="Q8" i="1"/>
  <c r="AD7" i="1"/>
  <c r="AB7" i="1"/>
  <c r="Z7" i="1"/>
  <c r="X7" i="1"/>
  <c r="V7" i="1"/>
  <c r="T7" i="1"/>
  <c r="AD6" i="1"/>
  <c r="AB6" i="1"/>
  <c r="Z6" i="1"/>
  <c r="X6" i="1"/>
  <c r="V6" i="1"/>
  <c r="T6" i="1"/>
  <c r="Q6" i="1"/>
  <c r="AD5" i="1"/>
  <c r="AB5" i="1"/>
  <c r="Z5" i="1"/>
  <c r="X5" i="1"/>
  <c r="V5" i="1"/>
  <c r="T5" i="1"/>
  <c r="AD4" i="1"/>
  <c r="AB4" i="1"/>
  <c r="Z4" i="1"/>
  <c r="X4" i="1"/>
  <c r="V4" i="1"/>
  <c r="T4" i="1"/>
</calcChain>
</file>

<file path=xl/sharedStrings.xml><?xml version="1.0" encoding="utf-8"?>
<sst xmlns="http://schemas.openxmlformats.org/spreadsheetml/2006/main" count="144" uniqueCount="79">
  <si>
    <t>CSVS_población España #</t>
  </si>
  <si>
    <t>gnomAD_Europeos no finlandeses ##</t>
  </si>
  <si>
    <t>gnomAD_Finlandeses</t>
  </si>
  <si>
    <t>gnomAD_Latino/mixto americano</t>
  </si>
  <si>
    <t>gnomAD_Africanos/ africano america</t>
  </si>
  <si>
    <t>gnomAD_Asiáticos del Sur</t>
  </si>
  <si>
    <t>gnomAD_Asiáticos del Este</t>
  </si>
  <si>
    <t>Nombre del gen</t>
  </si>
  <si>
    <t>Cromosoma</t>
  </si>
  <si>
    <t>Coordenada (GRCh37)</t>
  </si>
  <si>
    <t>Coordenada (GRCh38)</t>
  </si>
  <si>
    <t>REF</t>
  </si>
  <si>
    <t>ALT</t>
  </si>
  <si>
    <t>Hebra</t>
  </si>
  <si>
    <t>SNP_ID</t>
  </si>
  <si>
    <t>Alelos asociados_nombre común</t>
  </si>
  <si>
    <t>RECOMENDACIÓN SEFF</t>
  </si>
  <si>
    <t>Estatus funcional</t>
  </si>
  <si>
    <t>Score de actividad</t>
  </si>
  <si>
    <t>Nivel de evidencia CPIC / PharmGKB</t>
  </si>
  <si>
    <t>Tránscrito (RefSeq/ Ensembl)</t>
  </si>
  <si>
    <t>Variante_cDNA</t>
  </si>
  <si>
    <t>Variante_Proteína</t>
  </si>
  <si>
    <t>MAF*</t>
  </si>
  <si>
    <t>Nr. individuos</t>
  </si>
  <si>
    <t>MAF</t>
  </si>
  <si>
    <t>Comentarios</t>
  </si>
  <si>
    <t>CYP2C9</t>
  </si>
  <si>
    <t>C</t>
  </si>
  <si>
    <t>T</t>
  </si>
  <si>
    <t>Positiva</t>
  </si>
  <si>
    <t>rs1799853</t>
  </si>
  <si>
    <t>*2</t>
  </si>
  <si>
    <t>Imprescindible</t>
  </si>
  <si>
    <t xml:space="preserve">Función reducida </t>
  </si>
  <si>
    <t>0,5</t>
  </si>
  <si>
    <t>Definitivo / 1A</t>
  </si>
  <si>
    <t>NM_000771.4 / ENST00000260682.8</t>
  </si>
  <si>
    <t>c.430C&gt;T</t>
  </si>
  <si>
    <t>p.R144C</t>
  </si>
  <si>
    <t>A</t>
  </si>
  <si>
    <t>rs1057910</t>
  </si>
  <si>
    <t>*3</t>
  </si>
  <si>
    <t>Pérdida completa de función</t>
  </si>
  <si>
    <t>c.1075A&gt;C</t>
  </si>
  <si>
    <t>p.I359L</t>
  </si>
  <si>
    <t>G</t>
  </si>
  <si>
    <t>rs28371686</t>
  </si>
  <si>
    <t>*5</t>
  </si>
  <si>
    <t>Recomendado</t>
  </si>
  <si>
    <t>Alto / 1A</t>
  </si>
  <si>
    <t>c.1080C&gt;G</t>
  </si>
  <si>
    <t>p.D360E</t>
  </si>
  <si>
    <t>-</t>
  </si>
  <si>
    <t>rs9332131</t>
  </si>
  <si>
    <t>*6</t>
  </si>
  <si>
    <t>c.818del</t>
  </si>
  <si>
    <t>p.L273fs</t>
  </si>
  <si>
    <t>No aparece la variante en CSVS, por lo que asumimos MAF=0</t>
  </si>
  <si>
    <t>rs7900194</t>
  </si>
  <si>
    <t>*8</t>
  </si>
  <si>
    <t xml:space="preserve">c.449G&gt;A </t>
  </si>
  <si>
    <t>p.R150H</t>
  </si>
  <si>
    <t>rs28371685</t>
  </si>
  <si>
    <t>*11</t>
  </si>
  <si>
    <t>c.1003C&gt;T</t>
  </si>
  <si>
    <t>p.R335W</t>
  </si>
  <si>
    <t>rs72558187</t>
  </si>
  <si>
    <t>*13</t>
  </si>
  <si>
    <t>c.269T&gt;C</t>
  </si>
  <si>
    <t>p.L90P</t>
  </si>
  <si>
    <t>rs72558189</t>
  </si>
  <si>
    <t>*14</t>
  </si>
  <si>
    <t>Moderado / 1A</t>
  </si>
  <si>
    <t>c.374G&gt;A</t>
  </si>
  <si>
    <t>p.R125H</t>
  </si>
  <si>
    <t>#: variantes buscadas una a una en http://csvs.babelomics.org/ (Fecha: marzo 2025) por "chromosomal location" (e.g.,10:96702047-96702047), incluyendo todas las subpoblaciones que aparecen por defecto. No se ha realizado una búsqueda de múltiples variantes simultáneamente para maximizar el número de individuos reportados en cada variante. La búsqueda múltiple solamente muestra individuos con información en todas las posiciones consultadas simultáneamente.</t>
  </si>
  <si>
    <t>##: gnomAD v4.1.0</t>
  </si>
  <si>
    <t>*MAF (minor allele frequency)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</si>
</sst>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0"/>
    <numFmt numFmtId="167" formatCode="0.00000"/>
  </numFmts>
  <fonts count="7" x14ac:knownFonts="1">
    <font>
      <sz val="12"/>
      <color theme="1"/>
      <name val="Arial"/>
      <scheme val="minor"/>
    </font>
    <font>
      <sz val="11"/>
      <color theme="1"/>
      <name val="Calibri"/>
    </font>
    <font>
      <b/>
      <sz val="11"/>
      <color theme="1"/>
      <name val="Calibri"/>
    </font>
    <font>
      <sz val="12"/>
      <name val="Arial"/>
    </font>
    <font>
      <b/>
      <sz val="11"/>
      <color rgb="FF000000"/>
      <name val="Calibri"/>
    </font>
    <font>
      <b/>
      <i/>
      <sz val="11"/>
      <color theme="1"/>
      <name val="Calibri"/>
    </font>
    <font>
      <sz val="11"/>
      <color rgb="FF000000"/>
      <name val="Calibri"/>
    </font>
  </fonts>
  <fills count="7">
    <fill>
      <patternFill patternType="none"/>
    </fill>
    <fill>
      <patternFill patternType="gray125"/>
    </fill>
    <fill>
      <patternFill patternType="solid">
        <fgColor theme="0"/>
        <bgColor theme="0"/>
      </patternFill>
    </fill>
    <fill>
      <patternFill patternType="solid">
        <fgColor rgb="FF9FC5E8"/>
        <bgColor rgb="FF9FC5E8"/>
      </patternFill>
    </fill>
    <fill>
      <patternFill patternType="solid">
        <fgColor rgb="FF999999"/>
        <bgColor rgb="FF999999"/>
      </patternFill>
    </fill>
    <fill>
      <patternFill patternType="solid">
        <fgColor rgb="FFEFEFEF"/>
        <bgColor rgb="FFEFEFEF"/>
      </patternFill>
    </fill>
    <fill>
      <patternFill patternType="solid">
        <fgColor rgb="FFFFFFFF"/>
        <bgColor rgb="FFFFFFFF"/>
      </patternFill>
    </fill>
  </fills>
  <borders count="44">
    <border>
      <left/>
      <right/>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CCCCCC"/>
      </right>
      <top style="medium">
        <color rgb="FFCCCCCC"/>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style="medium">
        <color rgb="FF000000"/>
      </right>
      <top/>
      <bottom style="medium">
        <color rgb="FFCCCCCC"/>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00">
    <xf numFmtId="0" fontId="0" fillId="0" borderId="0" xfId="0" applyFont="1" applyAlignment="1"/>
    <xf numFmtId="0" fontId="1" fillId="2" borderId="0" xfId="0" applyFont="1" applyFill="1" applyAlignment="1">
      <alignment vertical="center" wrapText="1"/>
    </xf>
    <xf numFmtId="0" fontId="2"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0" xfId="0" applyFont="1" applyAlignment="1">
      <alignment horizontal="center" vertical="center" wrapText="1"/>
    </xf>
    <xf numFmtId="0" fontId="5"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2" xfId="0" applyFont="1" applyBorder="1" applyAlignment="1">
      <alignment horizontal="left" vertical="center" wrapText="1"/>
    </xf>
    <xf numFmtId="0" fontId="6" fillId="0" borderId="12" xfId="0" applyFont="1" applyBorder="1" applyAlignment="1">
      <alignment horizontal="left" vertical="center" wrapText="1"/>
    </xf>
    <xf numFmtId="0" fontId="4" fillId="4" borderId="12" xfId="0" applyFont="1" applyFill="1" applyBorder="1" applyAlignment="1">
      <alignment horizontal="left" vertical="center" wrapText="1"/>
    </xf>
    <xf numFmtId="0" fontId="6" fillId="0" borderId="12" xfId="0" applyFont="1" applyBorder="1" applyAlignment="1">
      <alignment horizontal="left" vertical="center"/>
    </xf>
    <xf numFmtId="164" fontId="6" fillId="0" borderId="11" xfId="0" applyNumberFormat="1" applyFont="1" applyBorder="1" applyAlignment="1">
      <alignment horizontal="right" vertical="center" wrapText="1"/>
    </xf>
    <xf numFmtId="0" fontId="6" fillId="0" borderId="13" xfId="0" applyFont="1" applyBorder="1" applyAlignment="1">
      <alignment horizontal="right" vertical="center" wrapText="1"/>
    </xf>
    <xf numFmtId="165" fontId="6" fillId="0" borderId="11" xfId="0" applyNumberFormat="1" applyFont="1" applyBorder="1" applyAlignment="1">
      <alignment horizontal="right" vertical="center" wrapText="1"/>
    </xf>
    <xf numFmtId="166" fontId="6" fillId="0" borderId="11" xfId="0" applyNumberFormat="1" applyFont="1" applyBorder="1" applyAlignment="1">
      <alignment horizontal="righ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5" fillId="0" borderId="18" xfId="0" applyFont="1" applyBorder="1" applyAlignment="1">
      <alignment horizontal="left" vertical="center" wrapText="1"/>
    </xf>
    <xf numFmtId="0" fontId="1" fillId="0" borderId="19" xfId="0" applyFont="1" applyBorder="1" applyAlignment="1">
      <alignment horizontal="center" vertical="center" wrapText="1"/>
    </xf>
    <xf numFmtId="0" fontId="1" fillId="0" borderId="19" xfId="0" applyFont="1" applyBorder="1" applyAlignment="1">
      <alignment horizontal="left" vertical="center" wrapText="1"/>
    </xf>
    <xf numFmtId="0" fontId="6" fillId="0" borderId="19" xfId="0" applyFont="1" applyBorder="1" applyAlignment="1">
      <alignment horizontal="left" vertical="center" wrapText="1"/>
    </xf>
    <xf numFmtId="0" fontId="4" fillId="4" borderId="19" xfId="0" applyFont="1" applyFill="1" applyBorder="1" applyAlignment="1">
      <alignment horizontal="left" vertical="center" wrapText="1"/>
    </xf>
    <xf numFmtId="0" fontId="6" fillId="0" borderId="19" xfId="0" applyFont="1" applyBorder="1" applyAlignment="1">
      <alignment horizontal="left" vertical="center"/>
    </xf>
    <xf numFmtId="164" fontId="6" fillId="0" borderId="18" xfId="0" applyNumberFormat="1" applyFont="1" applyBorder="1" applyAlignment="1">
      <alignment horizontal="right" vertical="center" wrapText="1"/>
    </xf>
    <xf numFmtId="0" fontId="6" fillId="0" borderId="20" xfId="0" applyFont="1" applyBorder="1" applyAlignment="1">
      <alignment horizontal="right" vertical="center" wrapText="1"/>
    </xf>
    <xf numFmtId="165" fontId="6" fillId="0" borderId="18" xfId="0" applyNumberFormat="1" applyFont="1" applyBorder="1" applyAlignment="1">
      <alignment horizontal="right" vertical="center" wrapText="1"/>
    </xf>
    <xf numFmtId="0" fontId="6" fillId="0" borderId="18" xfId="0" applyFont="1" applyBorder="1" applyAlignment="1">
      <alignment horizontal="righ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5" fillId="2" borderId="18"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9"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4" fillId="5" borderId="19" xfId="0" applyFont="1" applyFill="1" applyBorder="1" applyAlignment="1">
      <alignment horizontal="left" vertical="center" wrapText="1"/>
    </xf>
    <xf numFmtId="166" fontId="6" fillId="0" borderId="18" xfId="0" applyNumberFormat="1" applyFont="1" applyBorder="1" applyAlignment="1">
      <alignment horizontal="right" vertical="center" wrapText="1"/>
    </xf>
    <xf numFmtId="1" fontId="6" fillId="0" borderId="18" xfId="0" applyNumberFormat="1" applyFont="1" applyBorder="1" applyAlignment="1">
      <alignment horizontal="right" vertical="center" wrapText="1"/>
    </xf>
    <xf numFmtId="167" fontId="1" fillId="0" borderId="18" xfId="0" applyNumberFormat="1" applyFont="1" applyBorder="1" applyAlignment="1">
      <alignment horizontal="right" vertical="center" wrapText="1"/>
    </xf>
    <xf numFmtId="0" fontId="1" fillId="0" borderId="20" xfId="0" applyFont="1" applyBorder="1" applyAlignment="1">
      <alignment horizontal="right" vertical="center" wrapText="1"/>
    </xf>
    <xf numFmtId="0" fontId="6" fillId="0" borderId="21" xfId="0" applyFont="1" applyBorder="1" applyAlignment="1">
      <alignment horizontal="left" vertical="center"/>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167" fontId="6" fillId="0" borderId="18" xfId="0" applyNumberFormat="1" applyFont="1" applyBorder="1" applyAlignment="1">
      <alignment horizontal="right" vertical="center" wrapText="1"/>
    </xf>
    <xf numFmtId="0" fontId="6" fillId="2" borderId="21" xfId="0" applyFont="1" applyFill="1" applyBorder="1" applyAlignment="1">
      <alignment horizontal="left" vertical="center"/>
    </xf>
    <xf numFmtId="0" fontId="6" fillId="2" borderId="21" xfId="0" applyFont="1" applyFill="1" applyBorder="1" applyAlignment="1">
      <alignment horizontal="left" vertical="center"/>
    </xf>
    <xf numFmtId="0" fontId="5" fillId="2" borderId="8" xfId="0" applyFont="1" applyFill="1" applyBorder="1" applyAlignment="1">
      <alignment horizontal="left" vertical="center" wrapText="1"/>
    </xf>
    <xf numFmtId="0" fontId="1" fillId="2" borderId="25" xfId="0" applyFont="1" applyFill="1" applyBorder="1" applyAlignment="1">
      <alignment horizontal="center" vertical="center" wrapText="1"/>
    </xf>
    <xf numFmtId="0" fontId="1" fillId="2" borderId="25"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0" borderId="25" xfId="0" applyFont="1" applyBorder="1" applyAlignment="1">
      <alignment horizontal="left" vertical="center" wrapText="1"/>
    </xf>
    <xf numFmtId="0" fontId="4" fillId="5" borderId="25" xfId="0" applyFont="1" applyFill="1" applyBorder="1" applyAlignment="1">
      <alignment horizontal="left" vertical="center" wrapText="1"/>
    </xf>
    <xf numFmtId="0" fontId="6" fillId="0" borderId="25" xfId="0" applyFont="1" applyBorder="1" applyAlignment="1">
      <alignment horizontal="left" vertical="center"/>
    </xf>
    <xf numFmtId="0" fontId="1" fillId="0" borderId="25" xfId="0" applyFont="1" applyBorder="1" applyAlignment="1">
      <alignment horizontal="left" vertical="center" wrapText="1"/>
    </xf>
    <xf numFmtId="166" fontId="6" fillId="0" borderId="8" xfId="0" applyNumberFormat="1" applyFont="1" applyBorder="1" applyAlignment="1">
      <alignment horizontal="right" vertical="center" wrapText="1"/>
    </xf>
    <xf numFmtId="0" fontId="6" fillId="0" borderId="9" xfId="0" applyFont="1" applyBorder="1" applyAlignment="1">
      <alignment horizontal="right" vertical="center" wrapText="1"/>
    </xf>
    <xf numFmtId="1" fontId="6" fillId="0" borderId="8" xfId="0" applyNumberFormat="1" applyFont="1" applyBorder="1" applyAlignment="1">
      <alignment horizontal="right" vertical="center" wrapText="1"/>
    </xf>
    <xf numFmtId="167" fontId="6" fillId="0" borderId="8" xfId="0" applyNumberFormat="1" applyFont="1" applyBorder="1" applyAlignment="1">
      <alignment horizontal="right" vertical="center" wrapText="1"/>
    </xf>
    <xf numFmtId="164" fontId="6" fillId="0" borderId="8" xfId="0" applyNumberFormat="1" applyFont="1" applyBorder="1" applyAlignment="1">
      <alignment horizontal="right" vertical="center" wrapText="1"/>
    </xf>
    <xf numFmtId="0" fontId="6" fillId="2" borderId="26" xfId="0" applyFont="1" applyFill="1" applyBorder="1" applyAlignment="1">
      <alignment horizontal="left" vertical="center"/>
    </xf>
    <xf numFmtId="0" fontId="1" fillId="0" borderId="16" xfId="0" applyFont="1" applyBorder="1" applyAlignment="1">
      <alignment vertical="center" wrapText="1"/>
    </xf>
    <xf numFmtId="0" fontId="1" fillId="0" borderId="0" xfId="0" applyFont="1" applyAlignment="1">
      <alignment vertical="center"/>
    </xf>
    <xf numFmtId="0" fontId="1" fillId="0" borderId="23" xfId="0" applyFont="1" applyBorder="1" applyAlignment="1">
      <alignment vertical="center" wrapText="1"/>
    </xf>
    <xf numFmtId="0" fontId="1" fillId="0" borderId="0" xfId="0" applyFont="1" applyAlignment="1">
      <alignment vertical="center"/>
    </xf>
    <xf numFmtId="0" fontId="6" fillId="0" borderId="23" xfId="0" applyFont="1" applyBorder="1" applyAlignment="1">
      <alignment vertical="center"/>
    </xf>
    <xf numFmtId="0" fontId="6" fillId="6" borderId="0" xfId="0" applyFont="1" applyFill="1" applyAlignment="1">
      <alignment vertical="center"/>
    </xf>
    <xf numFmtId="0" fontId="2" fillId="3" borderId="3" xfId="0" applyFont="1" applyFill="1" applyBorder="1" applyAlignment="1">
      <alignment horizontal="center" vertical="center" wrapText="1"/>
    </xf>
    <xf numFmtId="0" fontId="3" fillId="0" borderId="4" xfId="0" applyFont="1" applyBorder="1"/>
    <xf numFmtId="0" fontId="2" fillId="3" borderId="27" xfId="0" applyFont="1" applyFill="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164" fontId="6" fillId="0" borderId="33" xfId="0" applyNumberFormat="1" applyFont="1" applyBorder="1" applyAlignment="1">
      <alignment horizontal="right" vertical="center" wrapText="1"/>
    </xf>
    <xf numFmtId="164" fontId="6" fillId="0" borderId="34" xfId="0" applyNumberFormat="1" applyFont="1" applyBorder="1" applyAlignment="1">
      <alignment horizontal="right" vertical="center" wrapText="1"/>
    </xf>
    <xf numFmtId="166" fontId="6" fillId="0" borderId="34" xfId="0" applyNumberFormat="1" applyFont="1" applyBorder="1" applyAlignment="1">
      <alignment horizontal="right" vertical="center" wrapText="1"/>
    </xf>
    <xf numFmtId="1" fontId="6" fillId="0" borderId="34" xfId="0" applyNumberFormat="1" applyFont="1" applyBorder="1" applyAlignment="1">
      <alignment horizontal="right" vertical="center" wrapText="1"/>
    </xf>
    <xf numFmtId="166" fontId="6" fillId="0" borderId="32" xfId="0" applyNumberFormat="1" applyFont="1" applyBorder="1" applyAlignment="1">
      <alignment horizontal="right" vertical="center" wrapText="1"/>
    </xf>
    <xf numFmtId="0" fontId="2" fillId="3" borderId="35" xfId="0" applyFont="1" applyFill="1" applyBorder="1" applyAlignment="1">
      <alignment horizontal="center" vertical="center" wrapText="1"/>
    </xf>
    <xf numFmtId="0" fontId="3" fillId="0" borderId="36" xfId="0" applyFont="1" applyBorder="1"/>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6" fillId="0" borderId="41" xfId="0" applyFont="1" applyBorder="1" applyAlignment="1">
      <alignment horizontal="right" vertical="center" wrapText="1"/>
    </xf>
    <xf numFmtId="166" fontId="6" fillId="0" borderId="39" xfId="0" applyNumberFormat="1" applyFont="1" applyBorder="1" applyAlignment="1">
      <alignment horizontal="right" vertical="center" wrapText="1"/>
    </xf>
    <xf numFmtId="1" fontId="6" fillId="0" borderId="39" xfId="0" applyNumberFormat="1" applyFont="1" applyBorder="1" applyAlignment="1">
      <alignment horizontal="right" vertical="center" wrapText="1"/>
    </xf>
    <xf numFmtId="166" fontId="6" fillId="0" borderId="42" xfId="0" applyNumberFormat="1" applyFont="1" applyBorder="1" applyAlignment="1">
      <alignment horizontal="right" vertical="center" wrapText="1"/>
    </xf>
    <xf numFmtId="0" fontId="6" fillId="0" borderId="43"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4"/>
  <sheetViews>
    <sheetView tabSelected="1" workbookViewId="0">
      <selection activeCell="T14" sqref="T14"/>
    </sheetView>
  </sheetViews>
  <sheetFormatPr baseColWidth="10" defaultColWidth="10.07421875" defaultRowHeight="15" customHeight="1" x14ac:dyDescent="0.35"/>
  <cols>
    <col min="1" max="1" width="13.765625" customWidth="1"/>
    <col min="2" max="4" width="11.61328125" customWidth="1"/>
    <col min="5" max="5" width="7.23046875" customWidth="1"/>
    <col min="6" max="6" width="6.69140625" customWidth="1"/>
    <col min="7" max="8" width="11.61328125" customWidth="1"/>
    <col min="9" max="9" width="14.3046875" customWidth="1"/>
    <col min="10" max="10" width="15.921875" customWidth="1"/>
    <col min="11" max="11" width="16.07421875" customWidth="1"/>
    <col min="12" max="12" width="12.07421875" customWidth="1"/>
    <col min="13" max="13" width="22.3828125" customWidth="1"/>
    <col min="14" max="14" width="28.07421875" customWidth="1"/>
    <col min="15" max="15" width="13.07421875" customWidth="1"/>
    <col min="16" max="16" width="14.3828125" customWidth="1"/>
    <col min="17" max="19" width="11.61328125" customWidth="1"/>
    <col min="20" max="20" width="12.69140625" customWidth="1"/>
    <col min="21" max="30" width="11.61328125" customWidth="1"/>
    <col min="31" max="31" width="43.765625" bestFit="1" customWidth="1"/>
    <col min="32" max="38" width="11.61328125" customWidth="1"/>
  </cols>
  <sheetData>
    <row r="1" spans="1:38" ht="31.5" customHeight="1" thickBot="1" x14ac:dyDescent="0.4">
      <c r="A1" s="1"/>
      <c r="B1" s="1"/>
      <c r="C1" s="1"/>
      <c r="D1" s="1"/>
      <c r="E1" s="1"/>
      <c r="F1" s="1"/>
      <c r="G1" s="1"/>
      <c r="H1" s="1"/>
      <c r="I1" s="1"/>
      <c r="J1" s="1"/>
      <c r="K1" s="1"/>
      <c r="L1" s="1"/>
      <c r="M1" s="1"/>
      <c r="N1" s="1"/>
      <c r="O1" s="1"/>
      <c r="P1" s="1"/>
      <c r="Q1" s="2"/>
      <c r="R1" s="2"/>
      <c r="S1" s="2"/>
      <c r="T1" s="2"/>
      <c r="U1" s="2"/>
      <c r="V1" s="2"/>
      <c r="W1" s="2"/>
      <c r="X1" s="2"/>
      <c r="Y1" s="2"/>
      <c r="Z1" s="2"/>
      <c r="AA1" s="2"/>
      <c r="AB1" s="2"/>
      <c r="AC1" s="2"/>
      <c r="AD1" s="2"/>
      <c r="AE1" s="1"/>
      <c r="AF1" s="1"/>
      <c r="AG1" s="1"/>
      <c r="AH1" s="1"/>
      <c r="AI1" s="1"/>
      <c r="AJ1" s="1"/>
      <c r="AK1" s="1"/>
      <c r="AL1" s="1"/>
    </row>
    <row r="2" spans="1:38" ht="31.5" customHeight="1" thickBot="1" x14ac:dyDescent="0.4">
      <c r="A2" s="3"/>
      <c r="B2" s="3"/>
      <c r="C2" s="3"/>
      <c r="D2" s="3"/>
      <c r="E2" s="3"/>
      <c r="F2" s="3"/>
      <c r="G2" s="3"/>
      <c r="H2" s="3"/>
      <c r="I2" s="3"/>
      <c r="J2" s="3"/>
      <c r="K2" s="3"/>
      <c r="L2" s="3"/>
      <c r="M2" s="3"/>
      <c r="N2" s="3"/>
      <c r="O2" s="3"/>
      <c r="P2" s="4"/>
      <c r="Q2" s="89" t="s">
        <v>0</v>
      </c>
      <c r="R2" s="90"/>
      <c r="S2" s="82" t="s">
        <v>1</v>
      </c>
      <c r="T2" s="77"/>
      <c r="U2" s="76" t="s">
        <v>2</v>
      </c>
      <c r="V2" s="77"/>
      <c r="W2" s="76" t="s">
        <v>3</v>
      </c>
      <c r="X2" s="77"/>
      <c r="Y2" s="76" t="s">
        <v>4</v>
      </c>
      <c r="Z2" s="77"/>
      <c r="AA2" s="76" t="s">
        <v>5</v>
      </c>
      <c r="AB2" s="77"/>
      <c r="AC2" s="76" t="s">
        <v>6</v>
      </c>
      <c r="AD2" s="77"/>
      <c r="AE2" s="5"/>
      <c r="AF2" s="3"/>
      <c r="AG2" s="3"/>
      <c r="AH2" s="3"/>
      <c r="AI2" s="3"/>
      <c r="AJ2" s="3"/>
      <c r="AK2" s="3"/>
      <c r="AL2" s="3"/>
    </row>
    <row r="3" spans="1:38" ht="43.5" customHeight="1" thickBot="1" x14ac:dyDescent="0.4">
      <c r="A3" s="6" t="s">
        <v>7</v>
      </c>
      <c r="B3" s="7" t="s">
        <v>8</v>
      </c>
      <c r="C3" s="8" t="s">
        <v>9</v>
      </c>
      <c r="D3" s="8" t="s">
        <v>10</v>
      </c>
      <c r="E3" s="8" t="s">
        <v>11</v>
      </c>
      <c r="F3" s="8" t="s">
        <v>12</v>
      </c>
      <c r="G3" s="8" t="s">
        <v>13</v>
      </c>
      <c r="H3" s="8" t="s">
        <v>14</v>
      </c>
      <c r="I3" s="8" t="s">
        <v>15</v>
      </c>
      <c r="J3" s="8" t="s">
        <v>16</v>
      </c>
      <c r="K3" s="8" t="s">
        <v>17</v>
      </c>
      <c r="L3" s="8" t="s">
        <v>18</v>
      </c>
      <c r="M3" s="8" t="s">
        <v>19</v>
      </c>
      <c r="N3" s="8" t="s">
        <v>20</v>
      </c>
      <c r="O3" s="8" t="s">
        <v>21</v>
      </c>
      <c r="P3" s="78" t="s">
        <v>22</v>
      </c>
      <c r="Q3" s="91" t="s">
        <v>23</v>
      </c>
      <c r="R3" s="92" t="s">
        <v>24</v>
      </c>
      <c r="S3" s="83" t="s">
        <v>25</v>
      </c>
      <c r="T3" s="10" t="s">
        <v>24</v>
      </c>
      <c r="U3" s="9" t="s">
        <v>25</v>
      </c>
      <c r="V3" s="10" t="s">
        <v>24</v>
      </c>
      <c r="W3" s="9" t="s">
        <v>25</v>
      </c>
      <c r="X3" s="10" t="s">
        <v>24</v>
      </c>
      <c r="Y3" s="9" t="s">
        <v>25</v>
      </c>
      <c r="Z3" s="10" t="s">
        <v>24</v>
      </c>
      <c r="AA3" s="9" t="s">
        <v>25</v>
      </c>
      <c r="AB3" s="10" t="s">
        <v>24</v>
      </c>
      <c r="AC3" s="9" t="s">
        <v>25</v>
      </c>
      <c r="AD3" s="10" t="s">
        <v>24</v>
      </c>
      <c r="AE3" s="11" t="s">
        <v>26</v>
      </c>
      <c r="AF3" s="12"/>
      <c r="AG3" s="12"/>
      <c r="AH3" s="12"/>
      <c r="AI3" s="12"/>
      <c r="AJ3" s="12"/>
      <c r="AK3" s="12"/>
      <c r="AL3" s="12"/>
    </row>
    <row r="4" spans="1:38" ht="31.5" customHeight="1" thickBot="1" x14ac:dyDescent="0.4">
      <c r="A4" s="13" t="s">
        <v>27</v>
      </c>
      <c r="B4" s="14">
        <v>10</v>
      </c>
      <c r="C4" s="15">
        <v>96702047</v>
      </c>
      <c r="D4" s="15">
        <v>94942290</v>
      </c>
      <c r="E4" s="16" t="s">
        <v>28</v>
      </c>
      <c r="F4" s="16" t="s">
        <v>29</v>
      </c>
      <c r="G4" s="16" t="s">
        <v>30</v>
      </c>
      <c r="H4" s="16" t="s">
        <v>31</v>
      </c>
      <c r="I4" s="16" t="s">
        <v>32</v>
      </c>
      <c r="J4" s="17" t="s">
        <v>33</v>
      </c>
      <c r="K4" s="16" t="s">
        <v>34</v>
      </c>
      <c r="L4" s="18" t="s">
        <v>35</v>
      </c>
      <c r="M4" s="18" t="s">
        <v>36</v>
      </c>
      <c r="N4" s="18" t="s">
        <v>37</v>
      </c>
      <c r="O4" s="15" t="s">
        <v>38</v>
      </c>
      <c r="P4" s="79" t="s">
        <v>39</v>
      </c>
      <c r="Q4" s="93">
        <v>0.14199999999999999</v>
      </c>
      <c r="R4" s="94">
        <v>1423</v>
      </c>
      <c r="S4" s="84">
        <v>0.13189999999999999</v>
      </c>
      <c r="T4" s="20">
        <f>1179834/2</f>
        <v>589917</v>
      </c>
      <c r="U4" s="19">
        <v>0.1142</v>
      </c>
      <c r="V4" s="20">
        <f>64006        /2</f>
        <v>32003</v>
      </c>
      <c r="W4" s="21">
        <v>7.8719999999999998E-2</v>
      </c>
      <c r="X4" s="20">
        <f>59962/2</f>
        <v>29981</v>
      </c>
      <c r="Y4" s="19">
        <v>2.172E-2</v>
      </c>
      <c r="Z4" s="20">
        <f>74996/2</f>
        <v>37498</v>
      </c>
      <c r="AA4" s="19">
        <v>4.8500000000000001E-2</v>
      </c>
      <c r="AB4" s="20">
        <f>91074/2</f>
        <v>45537</v>
      </c>
      <c r="AC4" s="22">
        <v>2.452E-4</v>
      </c>
      <c r="AD4" s="20">
        <f>44858/2</f>
        <v>22429</v>
      </c>
      <c r="AE4" s="23"/>
      <c r="AF4" s="24"/>
      <c r="AG4" s="25"/>
      <c r="AH4" s="25"/>
      <c r="AI4" s="25"/>
      <c r="AJ4" s="25"/>
      <c r="AK4" s="25"/>
      <c r="AL4" s="26"/>
    </row>
    <row r="5" spans="1:38" ht="31.5" customHeight="1" thickBot="1" x14ac:dyDescent="0.4">
      <c r="A5" s="27" t="s">
        <v>27</v>
      </c>
      <c r="B5" s="28">
        <v>10</v>
      </c>
      <c r="C5" s="29">
        <v>96741053</v>
      </c>
      <c r="D5" s="29">
        <v>94981296</v>
      </c>
      <c r="E5" s="30" t="s">
        <v>40</v>
      </c>
      <c r="F5" s="30" t="s">
        <v>28</v>
      </c>
      <c r="G5" s="30" t="s">
        <v>30</v>
      </c>
      <c r="H5" s="30" t="s">
        <v>41</v>
      </c>
      <c r="I5" s="30" t="s">
        <v>42</v>
      </c>
      <c r="J5" s="31" t="s">
        <v>33</v>
      </c>
      <c r="K5" s="30" t="s">
        <v>43</v>
      </c>
      <c r="L5" s="32">
        <v>0</v>
      </c>
      <c r="M5" s="32" t="s">
        <v>36</v>
      </c>
      <c r="N5" s="32" t="s">
        <v>37</v>
      </c>
      <c r="O5" s="29" t="s">
        <v>44</v>
      </c>
      <c r="P5" s="80" t="s">
        <v>45</v>
      </c>
      <c r="Q5" s="93">
        <v>7.5999999999999998E-2</v>
      </c>
      <c r="R5" s="95">
        <v>2242</v>
      </c>
      <c r="S5" s="85">
        <v>6.4939999999999998E-2</v>
      </c>
      <c r="T5" s="34">
        <f>1179884/2</f>
        <v>589942</v>
      </c>
      <c r="U5" s="33">
        <v>6.1559999999999997E-2</v>
      </c>
      <c r="V5" s="34">
        <f>64020/2</f>
        <v>32010</v>
      </c>
      <c r="W5" s="35">
        <v>4.197E-2</v>
      </c>
      <c r="X5" s="34">
        <f>59948/2</f>
        <v>29974</v>
      </c>
      <c r="Y5" s="33">
        <v>1.261E-2</v>
      </c>
      <c r="Z5" s="34">
        <f t="shared" ref="Z5:Z6" si="0">75024/2</f>
        <v>37512</v>
      </c>
      <c r="AA5" s="33">
        <v>0.1101</v>
      </c>
      <c r="AB5" s="34">
        <f t="shared" ref="AB5:AB6" si="1">91086/2</f>
        <v>45543</v>
      </c>
      <c r="AC5" s="36">
        <v>3.0200000000000001E-2</v>
      </c>
      <c r="AD5" s="34">
        <f>44870/2</f>
        <v>22435</v>
      </c>
      <c r="AE5" s="37"/>
      <c r="AF5" s="38"/>
      <c r="AG5" s="39"/>
      <c r="AH5" s="39"/>
      <c r="AI5" s="39"/>
      <c r="AJ5" s="39"/>
      <c r="AK5" s="39"/>
      <c r="AL5" s="40"/>
    </row>
    <row r="6" spans="1:38" ht="31.5" customHeight="1" thickBot="1" x14ac:dyDescent="0.4">
      <c r="A6" s="41" t="s">
        <v>27</v>
      </c>
      <c r="B6" s="42">
        <v>10</v>
      </c>
      <c r="C6" s="43">
        <v>96741058</v>
      </c>
      <c r="D6" s="43">
        <v>94981301</v>
      </c>
      <c r="E6" s="44" t="s">
        <v>28</v>
      </c>
      <c r="F6" s="44" t="s">
        <v>46</v>
      </c>
      <c r="G6" s="30" t="s">
        <v>30</v>
      </c>
      <c r="H6" s="44" t="s">
        <v>47</v>
      </c>
      <c r="I6" s="44" t="s">
        <v>48</v>
      </c>
      <c r="J6" s="45" t="s">
        <v>49</v>
      </c>
      <c r="K6" s="30" t="s">
        <v>34</v>
      </c>
      <c r="L6" s="44" t="s">
        <v>35</v>
      </c>
      <c r="M6" s="44" t="s">
        <v>50</v>
      </c>
      <c r="N6" s="32" t="s">
        <v>37</v>
      </c>
      <c r="O6" s="29" t="s">
        <v>51</v>
      </c>
      <c r="P6" s="80" t="s">
        <v>52</v>
      </c>
      <c r="Q6" s="96">
        <f>(1)/(2263*2)</f>
        <v>2.2094564737074681E-4</v>
      </c>
      <c r="R6" s="95">
        <v>2263</v>
      </c>
      <c r="S6" s="86">
        <v>2.5429999999999999E-5</v>
      </c>
      <c r="T6" s="34">
        <f>1179912/2</f>
        <v>589956</v>
      </c>
      <c r="U6" s="47">
        <v>0</v>
      </c>
      <c r="V6" s="34">
        <f>64016        /2</f>
        <v>32008</v>
      </c>
      <c r="W6" s="48">
        <v>7.339E-4</v>
      </c>
      <c r="X6" s="49">
        <f>59956        /2</f>
        <v>29978</v>
      </c>
      <c r="Y6" s="33">
        <v>1.069E-2</v>
      </c>
      <c r="Z6" s="34">
        <f t="shared" si="0"/>
        <v>37512</v>
      </c>
      <c r="AA6" s="46">
        <v>2.196E-5</v>
      </c>
      <c r="AB6" s="34">
        <f t="shared" si="1"/>
        <v>45543</v>
      </c>
      <c r="AC6" s="47">
        <v>0</v>
      </c>
      <c r="AD6" s="34">
        <f>44874/2</f>
        <v>22437</v>
      </c>
      <c r="AE6" s="50"/>
      <c r="AF6" s="51"/>
      <c r="AG6" s="52"/>
      <c r="AH6" s="52"/>
      <c r="AI6" s="52"/>
      <c r="AJ6" s="52"/>
      <c r="AK6" s="52"/>
      <c r="AL6" s="52"/>
    </row>
    <row r="7" spans="1:38" ht="31.5" customHeight="1" thickBot="1" x14ac:dyDescent="0.4">
      <c r="A7" s="41" t="s">
        <v>27</v>
      </c>
      <c r="B7" s="42">
        <v>10</v>
      </c>
      <c r="C7" s="43">
        <v>96709040</v>
      </c>
      <c r="D7" s="43">
        <v>94949283</v>
      </c>
      <c r="E7" s="44" t="s">
        <v>40</v>
      </c>
      <c r="F7" s="44" t="s">
        <v>53</v>
      </c>
      <c r="G7" s="30" t="s">
        <v>30</v>
      </c>
      <c r="H7" s="44" t="s">
        <v>54</v>
      </c>
      <c r="I7" s="44" t="s">
        <v>55</v>
      </c>
      <c r="J7" s="45" t="s">
        <v>49</v>
      </c>
      <c r="K7" s="30" t="s">
        <v>43</v>
      </c>
      <c r="L7" s="44">
        <v>0</v>
      </c>
      <c r="M7" s="44" t="s">
        <v>50</v>
      </c>
      <c r="N7" s="32" t="s">
        <v>37</v>
      </c>
      <c r="O7" s="29" t="s">
        <v>56</v>
      </c>
      <c r="P7" s="80" t="s">
        <v>57</v>
      </c>
      <c r="Q7" s="97">
        <v>0</v>
      </c>
      <c r="R7" s="95">
        <v>2263</v>
      </c>
      <c r="S7" s="86">
        <v>7.9859999999999998E-5</v>
      </c>
      <c r="T7" s="34">
        <f>1177092        /2</f>
        <v>588546</v>
      </c>
      <c r="U7" s="47">
        <v>0</v>
      </c>
      <c r="V7" s="34">
        <f>63916/2</f>
        <v>31958</v>
      </c>
      <c r="W7" s="53">
        <v>6.3699999999999998E-4</v>
      </c>
      <c r="X7" s="34">
        <f>59656/2</f>
        <v>29828</v>
      </c>
      <c r="Y7" s="33">
        <v>1.1610000000000001E-2</v>
      </c>
      <c r="Z7" s="34">
        <f>74844/2</f>
        <v>37422</v>
      </c>
      <c r="AA7" s="46">
        <v>1.1060000000000001E-5</v>
      </c>
      <c r="AB7" s="34">
        <f>90444/2</f>
        <v>45222</v>
      </c>
      <c r="AC7" s="47">
        <v>0</v>
      </c>
      <c r="AD7" s="34">
        <f>44556/2</f>
        <v>22278</v>
      </c>
      <c r="AE7" s="54" t="s">
        <v>58</v>
      </c>
      <c r="AF7" s="51"/>
      <c r="AG7" s="52"/>
      <c r="AH7" s="52"/>
      <c r="AI7" s="52"/>
      <c r="AJ7" s="52"/>
      <c r="AK7" s="52"/>
      <c r="AL7" s="52"/>
    </row>
    <row r="8" spans="1:38" ht="31.5" customHeight="1" thickBot="1" x14ac:dyDescent="0.4">
      <c r="A8" s="41" t="s">
        <v>27</v>
      </c>
      <c r="B8" s="42">
        <v>10</v>
      </c>
      <c r="C8" s="43">
        <v>96702066</v>
      </c>
      <c r="D8" s="43">
        <v>94942309</v>
      </c>
      <c r="E8" s="44" t="s">
        <v>46</v>
      </c>
      <c r="F8" s="44" t="s">
        <v>40</v>
      </c>
      <c r="G8" s="30" t="s">
        <v>30</v>
      </c>
      <c r="H8" s="44" t="s">
        <v>59</v>
      </c>
      <c r="I8" s="44" t="s">
        <v>60</v>
      </c>
      <c r="J8" s="45" t="s">
        <v>49</v>
      </c>
      <c r="K8" s="30" t="s">
        <v>34</v>
      </c>
      <c r="L8" s="44" t="s">
        <v>35</v>
      </c>
      <c r="M8" s="32" t="s">
        <v>36</v>
      </c>
      <c r="N8" s="32" t="s">
        <v>37</v>
      </c>
      <c r="O8" s="29" t="s">
        <v>61</v>
      </c>
      <c r="P8" s="80" t="s">
        <v>62</v>
      </c>
      <c r="Q8" s="96">
        <f>(2)/(1446*2)</f>
        <v>6.9156293222683268E-4</v>
      </c>
      <c r="R8" s="95">
        <v>1446</v>
      </c>
      <c r="S8" s="86">
        <v>4.4240000000000002E-4</v>
      </c>
      <c r="T8" s="34">
        <f>1179840/2</f>
        <v>589920</v>
      </c>
      <c r="U8" s="47">
        <v>3.1229999999999997E-5</v>
      </c>
      <c r="V8" s="34">
        <f>64046        /2</f>
        <v>32023</v>
      </c>
      <c r="W8" s="53">
        <v>2.8170000000000001E-3</v>
      </c>
      <c r="X8" s="34">
        <f>59990/2</f>
        <v>29995</v>
      </c>
      <c r="Y8" s="33">
        <v>5.6939999999999998E-2</v>
      </c>
      <c r="Z8" s="34">
        <f>74988/2</f>
        <v>37494</v>
      </c>
      <c r="AA8" s="46">
        <v>5.819E-4</v>
      </c>
      <c r="AB8" s="34">
        <f>91078        /2</f>
        <v>45539</v>
      </c>
      <c r="AC8" s="46">
        <v>1.115E-4</v>
      </c>
      <c r="AD8" s="34">
        <f>44858/2</f>
        <v>22429</v>
      </c>
      <c r="AE8" s="55"/>
      <c r="AF8" s="51"/>
      <c r="AG8" s="52"/>
      <c r="AH8" s="52"/>
      <c r="AI8" s="52"/>
      <c r="AJ8" s="52"/>
      <c r="AK8" s="52"/>
      <c r="AL8" s="52"/>
    </row>
    <row r="9" spans="1:38" ht="31.5" customHeight="1" thickBot="1" x14ac:dyDescent="0.4">
      <c r="A9" s="41" t="s">
        <v>27</v>
      </c>
      <c r="B9" s="42">
        <v>10</v>
      </c>
      <c r="C9" s="43">
        <v>96740981</v>
      </c>
      <c r="D9" s="43">
        <v>94981224</v>
      </c>
      <c r="E9" s="44" t="s">
        <v>28</v>
      </c>
      <c r="F9" s="44" t="s">
        <v>29</v>
      </c>
      <c r="G9" s="30" t="s">
        <v>30</v>
      </c>
      <c r="H9" s="44" t="s">
        <v>63</v>
      </c>
      <c r="I9" s="44" t="s">
        <v>64</v>
      </c>
      <c r="J9" s="45" t="s">
        <v>49</v>
      </c>
      <c r="K9" s="30" t="s">
        <v>34</v>
      </c>
      <c r="L9" s="44" t="s">
        <v>35</v>
      </c>
      <c r="M9" s="32" t="s">
        <v>36</v>
      </c>
      <c r="N9" s="32" t="s">
        <v>37</v>
      </c>
      <c r="O9" s="29" t="s">
        <v>65</v>
      </c>
      <c r="P9" s="80" t="s">
        <v>66</v>
      </c>
      <c r="Q9" s="96">
        <f>(8)/((2329+8)*2)</f>
        <v>1.7115960633290544E-3</v>
      </c>
      <c r="R9" s="95">
        <f>2329+8</f>
        <v>2337</v>
      </c>
      <c r="S9" s="86">
        <v>2.8839999999999998E-3</v>
      </c>
      <c r="T9" s="34">
        <f>1179874        /2</f>
        <v>589937</v>
      </c>
      <c r="U9" s="35">
        <v>4.3270000000000001E-3</v>
      </c>
      <c r="V9" s="34">
        <f>64016        /2</f>
        <v>32008</v>
      </c>
      <c r="W9" s="53">
        <v>2.552E-3</v>
      </c>
      <c r="X9" s="34">
        <f>59952/2</f>
        <v>29976</v>
      </c>
      <c r="Y9" s="33">
        <v>1.8329999999999999E-2</v>
      </c>
      <c r="Z9" s="34">
        <f>75008/2</f>
        <v>37504</v>
      </c>
      <c r="AA9" s="46">
        <v>2.9099999999999998E-3</v>
      </c>
      <c r="AB9" s="34">
        <f>91064        /2</f>
        <v>45532</v>
      </c>
      <c r="AC9" s="46">
        <v>2.228E-5</v>
      </c>
      <c r="AD9" s="34">
        <f>44876        /2</f>
        <v>22438</v>
      </c>
      <c r="AE9" s="55"/>
      <c r="AF9" s="51"/>
      <c r="AG9" s="52"/>
      <c r="AH9" s="52"/>
      <c r="AI9" s="52"/>
      <c r="AJ9" s="52"/>
      <c r="AK9" s="52"/>
      <c r="AL9" s="52"/>
    </row>
    <row r="10" spans="1:38" ht="31.5" customHeight="1" thickBot="1" x14ac:dyDescent="0.4">
      <c r="A10" s="41" t="s">
        <v>27</v>
      </c>
      <c r="B10" s="42">
        <v>10</v>
      </c>
      <c r="C10" s="43">
        <v>96701715</v>
      </c>
      <c r="D10" s="43">
        <v>94941958</v>
      </c>
      <c r="E10" s="44" t="s">
        <v>29</v>
      </c>
      <c r="F10" s="44" t="s">
        <v>28</v>
      </c>
      <c r="G10" s="30" t="s">
        <v>30</v>
      </c>
      <c r="H10" s="44" t="s">
        <v>67</v>
      </c>
      <c r="I10" s="44" t="s">
        <v>68</v>
      </c>
      <c r="J10" s="45" t="s">
        <v>49</v>
      </c>
      <c r="K10" s="30" t="s">
        <v>43</v>
      </c>
      <c r="L10" s="44">
        <v>0</v>
      </c>
      <c r="M10" s="32" t="s">
        <v>36</v>
      </c>
      <c r="N10" s="29" t="s">
        <v>37</v>
      </c>
      <c r="O10" s="29" t="s">
        <v>69</v>
      </c>
      <c r="P10" s="80" t="s">
        <v>70</v>
      </c>
      <c r="Q10" s="97">
        <v>0</v>
      </c>
      <c r="R10" s="95">
        <v>2263</v>
      </c>
      <c r="S10" s="87">
        <v>3.1229999999999997E-5</v>
      </c>
      <c r="T10" s="34">
        <f>1179940/2</f>
        <v>589970</v>
      </c>
      <c r="U10" s="47">
        <v>3.1229999999999997E-5</v>
      </c>
      <c r="V10" s="34">
        <f>64034/2</f>
        <v>32017</v>
      </c>
      <c r="W10" s="47">
        <v>3.1229999999999997E-5</v>
      </c>
      <c r="X10" s="34">
        <f>60004        /2</f>
        <v>30002</v>
      </c>
      <c r="Y10" s="47">
        <v>3.1229999999999997E-5</v>
      </c>
      <c r="Z10" s="34">
        <f>75028/2</f>
        <v>37514</v>
      </c>
      <c r="AA10" s="47">
        <v>3.1229999999999997E-5</v>
      </c>
      <c r="AB10" s="34">
        <f>91088        /2</f>
        <v>45544</v>
      </c>
      <c r="AC10" s="46">
        <v>2.0279999999999999E-3</v>
      </c>
      <c r="AD10" s="34">
        <f>44870/2</f>
        <v>22435</v>
      </c>
      <c r="AE10" s="54" t="s">
        <v>58</v>
      </c>
      <c r="AF10" s="51"/>
      <c r="AG10" s="52"/>
      <c r="AH10" s="52"/>
      <c r="AI10" s="52"/>
      <c r="AJ10" s="52"/>
      <c r="AK10" s="52"/>
      <c r="AL10" s="52"/>
    </row>
    <row r="11" spans="1:38" ht="31.5" customHeight="1" thickBot="1" x14ac:dyDescent="0.4">
      <c r="A11" s="56" t="s">
        <v>27</v>
      </c>
      <c r="B11" s="57">
        <v>10</v>
      </c>
      <c r="C11" s="58">
        <v>96701991</v>
      </c>
      <c r="D11" s="58">
        <v>94942234</v>
      </c>
      <c r="E11" s="59" t="s">
        <v>46</v>
      </c>
      <c r="F11" s="59" t="s">
        <v>40</v>
      </c>
      <c r="G11" s="60" t="s">
        <v>30</v>
      </c>
      <c r="H11" s="59" t="s">
        <v>71</v>
      </c>
      <c r="I11" s="59" t="s">
        <v>72</v>
      </c>
      <c r="J11" s="61" t="s">
        <v>49</v>
      </c>
      <c r="K11" s="60" t="s">
        <v>34</v>
      </c>
      <c r="L11" s="59" t="s">
        <v>35</v>
      </c>
      <c r="M11" s="62" t="s">
        <v>73</v>
      </c>
      <c r="N11" s="62" t="s">
        <v>37</v>
      </c>
      <c r="O11" s="63" t="s">
        <v>74</v>
      </c>
      <c r="P11" s="81" t="s">
        <v>75</v>
      </c>
      <c r="Q11" s="98">
        <f>(3)/((2327+3)*2)</f>
        <v>6.4377682403433478E-4</v>
      </c>
      <c r="R11" s="99">
        <f>2327+3</f>
        <v>2330</v>
      </c>
      <c r="S11" s="88">
        <v>8.1359999999999994E-5</v>
      </c>
      <c r="T11" s="65">
        <f>1179924        /2</f>
        <v>589962</v>
      </c>
      <c r="U11" s="66">
        <v>0</v>
      </c>
      <c r="V11" s="65">
        <f>64026/2</f>
        <v>32013</v>
      </c>
      <c r="W11" s="67">
        <v>3.0019999999999998E-4</v>
      </c>
      <c r="X11" s="65">
        <f>59970/2</f>
        <v>29985</v>
      </c>
      <c r="Y11" s="64">
        <v>1.3329999999999999E-4</v>
      </c>
      <c r="Z11" s="65">
        <f>75042/2</f>
        <v>37521</v>
      </c>
      <c r="AA11" s="68">
        <v>1.8839999999999999E-2</v>
      </c>
      <c r="AB11" s="65">
        <f>91076/2</f>
        <v>45538</v>
      </c>
      <c r="AC11" s="64">
        <v>1.338E-4</v>
      </c>
      <c r="AD11" s="65">
        <f>44852/2</f>
        <v>22426</v>
      </c>
      <c r="AE11" s="69"/>
      <c r="AF11" s="51"/>
      <c r="AG11" s="52"/>
      <c r="AH11" s="52"/>
      <c r="AI11" s="52"/>
      <c r="AJ11" s="52"/>
      <c r="AK11" s="52"/>
      <c r="AL11" s="52"/>
    </row>
    <row r="12" spans="1:38" ht="31.5" customHeight="1" thickBot="1" x14ac:dyDescent="0.4">
      <c r="A12" s="70"/>
      <c r="B12" s="70"/>
      <c r="C12" s="70"/>
      <c r="D12" s="70"/>
      <c r="E12" s="70"/>
      <c r="F12" s="70"/>
      <c r="G12" s="70"/>
      <c r="H12" s="70"/>
      <c r="I12" s="70"/>
      <c r="J12" s="70"/>
      <c r="K12" s="70"/>
      <c r="L12" s="70"/>
      <c r="M12" s="70"/>
      <c r="N12" s="70"/>
      <c r="O12" s="71"/>
      <c r="P12" s="70"/>
      <c r="Q12" s="70"/>
      <c r="R12" s="70"/>
      <c r="S12" s="70"/>
      <c r="T12" s="70"/>
      <c r="U12" s="70"/>
      <c r="V12" s="70"/>
      <c r="W12" s="70"/>
      <c r="X12" s="70"/>
      <c r="Y12" s="70"/>
      <c r="Z12" s="70"/>
      <c r="AA12" s="70"/>
      <c r="AB12" s="70"/>
      <c r="AC12" s="70"/>
      <c r="AD12" s="70"/>
      <c r="AE12" s="70"/>
      <c r="AF12" s="72"/>
      <c r="AG12" s="72"/>
      <c r="AH12" s="72"/>
      <c r="AI12" s="72"/>
      <c r="AJ12" s="72"/>
      <c r="AK12" s="72"/>
      <c r="AL12" s="72"/>
    </row>
    <row r="13" spans="1:38" ht="31.5" customHeight="1" x14ac:dyDescent="0.35">
      <c r="A13" s="73" t="s">
        <v>76</v>
      </c>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row>
    <row r="14" spans="1:38" ht="31.5" customHeight="1" x14ac:dyDescent="0.35">
      <c r="A14" s="74" t="s">
        <v>77</v>
      </c>
      <c r="B14" s="72"/>
      <c r="C14" s="72"/>
      <c r="D14" s="72"/>
      <c r="E14" s="72"/>
      <c r="F14" s="72"/>
      <c r="G14" s="72"/>
      <c r="H14" s="72"/>
      <c r="I14" s="72"/>
      <c r="J14" s="72"/>
      <c r="K14" s="72"/>
      <c r="L14" s="72"/>
      <c r="M14" s="72"/>
      <c r="N14" s="72"/>
      <c r="O14" s="71"/>
      <c r="P14" s="71"/>
      <c r="Q14" s="72"/>
      <c r="R14" s="72"/>
      <c r="S14" s="72"/>
      <c r="T14" s="72"/>
      <c r="U14" s="72"/>
      <c r="V14" s="72"/>
      <c r="W14" s="72"/>
      <c r="X14" s="72"/>
      <c r="Y14" s="72"/>
      <c r="Z14" s="72"/>
      <c r="AA14" s="72"/>
      <c r="AB14" s="72"/>
      <c r="AC14" s="72"/>
      <c r="AD14" s="72"/>
      <c r="AE14" s="72"/>
      <c r="AF14" s="72"/>
      <c r="AG14" s="72"/>
      <c r="AH14" s="72"/>
      <c r="AI14" s="72"/>
      <c r="AJ14" s="72"/>
      <c r="AK14" s="72"/>
      <c r="AL14" s="72"/>
    </row>
    <row r="15" spans="1:38" ht="31.5" customHeight="1" x14ac:dyDescent="0.35">
      <c r="A15" s="75" t="s">
        <v>78</v>
      </c>
      <c r="B15" s="72"/>
      <c r="C15" s="72"/>
      <c r="D15" s="72"/>
      <c r="E15" s="72"/>
      <c r="F15" s="72"/>
      <c r="G15" s="72"/>
      <c r="H15" s="72"/>
      <c r="I15" s="72"/>
      <c r="J15" s="72"/>
      <c r="K15" s="72"/>
      <c r="L15" s="72"/>
      <c r="M15" s="72"/>
      <c r="N15" s="72"/>
      <c r="O15" s="71"/>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ht="31.5" customHeight="1" x14ac:dyDescent="0.35">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row>
    <row r="17" spans="1:38" ht="31.5" customHeight="1" x14ac:dyDescent="0.35">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row>
    <row r="18" spans="1:38" ht="31.5" customHeight="1" x14ac:dyDescent="0.35">
      <c r="A18" s="7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row>
    <row r="19" spans="1:38" ht="31.5" customHeight="1" x14ac:dyDescent="0.35">
      <c r="A19" s="72"/>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row>
    <row r="20" spans="1:38" ht="31.5" customHeight="1" x14ac:dyDescent="0.35">
      <c r="A20" s="7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row>
    <row r="21" spans="1:38" ht="31.5" customHeight="1" x14ac:dyDescent="0.35">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row>
    <row r="22" spans="1:38" ht="31.5" customHeight="1" x14ac:dyDescent="0.3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row>
    <row r="23" spans="1:38" ht="31.5" customHeight="1" x14ac:dyDescent="0.35">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row>
    <row r="24" spans="1:38" ht="31.5" customHeight="1" x14ac:dyDescent="0.3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row>
    <row r="25" spans="1:38" ht="31.5" customHeight="1" x14ac:dyDescent="0.3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spans="1:38" ht="31.5" customHeight="1" x14ac:dyDescent="0.35">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38" ht="31.5" customHeight="1" x14ac:dyDescent="0.35">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row>
    <row r="28" spans="1:38" ht="31.5" customHeight="1" x14ac:dyDescent="0.35">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29" spans="1:38" ht="31.5" customHeight="1" x14ac:dyDescent="0.35">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row>
    <row r="30" spans="1:38" ht="31.5" customHeight="1" x14ac:dyDescent="0.35">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row>
    <row r="31" spans="1:38" ht="31.5" customHeight="1" x14ac:dyDescent="0.35">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row>
    <row r="32" spans="1:38" ht="31.5" customHeight="1" x14ac:dyDescent="0.35">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row>
    <row r="33" spans="1:38" ht="31.5" customHeight="1" x14ac:dyDescent="0.35">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row>
    <row r="34" spans="1:38" ht="31.5" customHeight="1" x14ac:dyDescent="0.3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row>
    <row r="35" spans="1:38" ht="31.5" customHeight="1" x14ac:dyDescent="0.35">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row>
    <row r="36" spans="1:38" ht="31.5" customHeight="1" x14ac:dyDescent="0.35">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row>
    <row r="37" spans="1:38" ht="31.5" customHeight="1" x14ac:dyDescent="0.35">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row>
    <row r="38" spans="1:38" ht="31.5" customHeight="1" x14ac:dyDescent="0.35">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row>
    <row r="39" spans="1:38" ht="31.5" customHeight="1" x14ac:dyDescent="0.35">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row>
    <row r="40" spans="1:38" ht="31.5" customHeight="1" x14ac:dyDescent="0.35">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row>
    <row r="41" spans="1:38" ht="31.5" customHeight="1" x14ac:dyDescent="0.35">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row>
    <row r="42" spans="1:38" ht="31.5" customHeight="1" x14ac:dyDescent="0.35">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ht="31.5" customHeight="1" x14ac:dyDescent="0.35">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row>
    <row r="44" spans="1:38" ht="31.5" customHeight="1" x14ac:dyDescent="0.3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row>
    <row r="45" spans="1:38" ht="31.5" customHeight="1" x14ac:dyDescent="0.35">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row>
    <row r="46" spans="1:38" ht="31.5" customHeight="1" x14ac:dyDescent="0.35">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row>
    <row r="47" spans="1:38" ht="31.5" customHeight="1" x14ac:dyDescent="0.35">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row>
    <row r="48" spans="1:38" ht="31.5" customHeight="1" x14ac:dyDescent="0.35">
      <c r="A48" s="72"/>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row>
    <row r="49" spans="1:38" ht="31.5" customHeight="1" x14ac:dyDescent="0.35">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row>
    <row r="50" spans="1:38" ht="31.5" customHeight="1" x14ac:dyDescent="0.35">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row>
    <row r="51" spans="1:38" ht="31.5" customHeight="1" x14ac:dyDescent="0.3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row>
    <row r="52" spans="1:38" ht="31.5" customHeight="1" x14ac:dyDescent="0.35">
      <c r="A52" s="72"/>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row>
    <row r="53" spans="1:38" ht="31.5" customHeight="1" x14ac:dyDescent="0.35">
      <c r="A53" s="7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row r="54" spans="1:38" ht="31.5" customHeight="1" x14ac:dyDescent="0.35">
      <c r="A54" s="72"/>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row>
    <row r="55" spans="1:38" ht="31.5" customHeight="1" x14ac:dyDescent="0.3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row>
    <row r="56" spans="1:38" ht="31.5" customHeight="1" x14ac:dyDescent="0.35">
      <c r="A56" s="72"/>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row>
    <row r="57" spans="1:38" ht="31.5" customHeight="1" x14ac:dyDescent="0.35">
      <c r="A57" s="72"/>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row>
    <row r="58" spans="1:38" ht="31.5" customHeight="1" x14ac:dyDescent="0.35">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row>
    <row r="59" spans="1:38" ht="31.5" customHeight="1" x14ac:dyDescent="0.35">
      <c r="A59" s="72"/>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row>
    <row r="60" spans="1:38" ht="31.5" customHeight="1" x14ac:dyDescent="0.35">
      <c r="A60" s="72"/>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row>
    <row r="61" spans="1:38" ht="31.5" customHeight="1" x14ac:dyDescent="0.35">
      <c r="A61" s="72"/>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row>
    <row r="62" spans="1:38" ht="31.5" customHeight="1" x14ac:dyDescent="0.35">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row>
    <row r="63" spans="1:38" ht="31.5" customHeight="1" x14ac:dyDescent="0.35">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row>
    <row r="64" spans="1:38" ht="31.5" customHeight="1" x14ac:dyDescent="0.35">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row>
    <row r="65" spans="1:38" ht="31.5" customHeight="1" x14ac:dyDescent="0.35">
      <c r="A65" s="72"/>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row>
    <row r="66" spans="1:38" ht="31.5" customHeight="1" x14ac:dyDescent="0.35">
      <c r="A66" s="72"/>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row>
    <row r="67" spans="1:38" ht="31.5" customHeight="1" x14ac:dyDescent="0.35">
      <c r="A67" s="72"/>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row>
    <row r="68" spans="1:38" ht="31.5" customHeight="1" x14ac:dyDescent="0.3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row>
    <row r="69" spans="1:38" ht="31.5" customHeight="1" x14ac:dyDescent="0.3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row>
    <row r="70" spans="1:38" ht="31.5" customHeight="1" x14ac:dyDescent="0.3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row>
    <row r="71" spans="1:38" ht="31.5" customHeight="1" x14ac:dyDescent="0.3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row>
    <row r="72" spans="1:38" ht="31.5" customHeight="1" x14ac:dyDescent="0.3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row>
    <row r="73" spans="1:38" ht="31.5" customHeight="1" x14ac:dyDescent="0.3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row>
    <row r="74" spans="1:38" ht="31.5" customHeight="1" x14ac:dyDescent="0.3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row>
    <row r="75" spans="1:38" ht="31.5" customHeight="1" x14ac:dyDescent="0.3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row>
    <row r="76" spans="1:38" ht="31.5" customHeight="1" x14ac:dyDescent="0.3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7" spans="1:38" ht="31.5" customHeight="1" x14ac:dyDescent="0.3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row>
    <row r="78" spans="1:38" ht="31.5" customHeight="1" x14ac:dyDescent="0.3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row>
    <row r="79" spans="1:38" ht="31.5" customHeight="1" x14ac:dyDescent="0.3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row>
    <row r="80" spans="1:38" ht="31.5" customHeight="1" x14ac:dyDescent="0.3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row>
    <row r="81" spans="1:38" ht="31.5" customHeight="1" x14ac:dyDescent="0.3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row>
    <row r="82" spans="1:38" ht="31.5" customHeight="1" x14ac:dyDescent="0.3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row>
    <row r="83" spans="1:38" ht="31.5" customHeight="1" x14ac:dyDescent="0.3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row>
    <row r="84" spans="1:38" ht="31.5" customHeight="1" x14ac:dyDescent="0.3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row>
    <row r="85" spans="1:38" ht="31.5" customHeight="1" x14ac:dyDescent="0.3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row>
    <row r="86" spans="1:38" ht="31.5" customHeight="1" x14ac:dyDescent="0.3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row>
    <row r="87" spans="1:38" ht="31.5" customHeight="1" x14ac:dyDescent="0.3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row>
    <row r="88" spans="1:38" ht="31.5" customHeight="1" x14ac:dyDescent="0.3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row>
    <row r="89" spans="1:38" ht="31.5" customHeight="1" x14ac:dyDescent="0.3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row>
    <row r="90" spans="1:38" ht="31.5" customHeight="1" x14ac:dyDescent="0.3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row>
    <row r="91" spans="1:38" ht="31.5" customHeight="1" x14ac:dyDescent="0.3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row>
    <row r="92" spans="1:38" ht="31.5" customHeight="1" x14ac:dyDescent="0.3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row>
    <row r="93" spans="1:38" ht="31.5" customHeight="1" x14ac:dyDescent="0.3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row>
    <row r="94" spans="1:38" ht="31.5" customHeight="1" x14ac:dyDescent="0.3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row>
    <row r="95" spans="1:38" ht="31.5" customHeight="1" x14ac:dyDescent="0.3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row>
    <row r="96" spans="1:38" ht="31.5" customHeight="1" x14ac:dyDescent="0.3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row>
    <row r="97" spans="1:38" ht="31.5" customHeight="1" x14ac:dyDescent="0.3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row>
    <row r="98" spans="1:38" ht="31.5" customHeight="1" x14ac:dyDescent="0.3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row>
    <row r="99" spans="1:38" ht="31.5" customHeight="1" x14ac:dyDescent="0.3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row>
    <row r="100" spans="1:38" ht="31.5" customHeight="1" x14ac:dyDescent="0.3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row>
    <row r="101" spans="1:38" ht="31.5" customHeight="1" x14ac:dyDescent="0.3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row>
    <row r="102" spans="1:38" ht="31.5" customHeight="1" x14ac:dyDescent="0.3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row>
    <row r="103" spans="1:38" ht="31.5" customHeight="1" x14ac:dyDescent="0.3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row r="104" spans="1:38" ht="31.5" customHeight="1" x14ac:dyDescent="0.3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row>
    <row r="105" spans="1:38" ht="31.5" customHeight="1" x14ac:dyDescent="0.3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row>
    <row r="106" spans="1:38" ht="31.5" customHeight="1" x14ac:dyDescent="0.3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row>
    <row r="107" spans="1:38" ht="31.5" customHeight="1" x14ac:dyDescent="0.3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row>
    <row r="108" spans="1:38" ht="31.5" customHeight="1" x14ac:dyDescent="0.3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row>
    <row r="109" spans="1:38" ht="31.5" customHeight="1" x14ac:dyDescent="0.3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row>
    <row r="110" spans="1:38" ht="31.5" customHeight="1" x14ac:dyDescent="0.3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row>
    <row r="111" spans="1:38" ht="31.5" customHeight="1" x14ac:dyDescent="0.3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row>
    <row r="112" spans="1:38" ht="31.5" customHeight="1" x14ac:dyDescent="0.3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row>
    <row r="113" spans="1:38" ht="31.5" customHeight="1" x14ac:dyDescent="0.3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row>
    <row r="114" spans="1:38" ht="31.5" customHeight="1" x14ac:dyDescent="0.3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row>
    <row r="115" spans="1:38" ht="31.5" customHeight="1" x14ac:dyDescent="0.3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row>
    <row r="116" spans="1:38" ht="31.5" customHeight="1" x14ac:dyDescent="0.3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7" spans="1:38" ht="31.5" customHeight="1" x14ac:dyDescent="0.3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row>
    <row r="118" spans="1:38" ht="31.5" customHeight="1" x14ac:dyDescent="0.3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row>
    <row r="119" spans="1:38" ht="31.5" customHeight="1" x14ac:dyDescent="0.3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row>
    <row r="120" spans="1:38" ht="31.5" customHeight="1" x14ac:dyDescent="0.3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row>
    <row r="121" spans="1:38" ht="31.5" customHeight="1" x14ac:dyDescent="0.3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row>
    <row r="122" spans="1:38" ht="31.5" customHeight="1" x14ac:dyDescent="0.35">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row>
    <row r="123" spans="1:38" ht="31.5" customHeight="1" x14ac:dyDescent="0.35">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row>
    <row r="124" spans="1:38" ht="31.5" customHeight="1" x14ac:dyDescent="0.3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row>
    <row r="125" spans="1:38" ht="31.5" customHeight="1" x14ac:dyDescent="0.3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row>
    <row r="126" spans="1:38" ht="31.5" customHeight="1" x14ac:dyDescent="0.35">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row>
    <row r="127" spans="1:38" ht="31.5" customHeight="1" x14ac:dyDescent="0.35">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row>
    <row r="128" spans="1:38" ht="31.5" customHeight="1" x14ac:dyDescent="0.35">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row>
    <row r="129" spans="1:38" ht="31.5" customHeight="1" x14ac:dyDescent="0.35">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row>
    <row r="130" spans="1:38" ht="31.5" customHeight="1" x14ac:dyDescent="0.3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row>
    <row r="131" spans="1:38" ht="31.5" customHeight="1" x14ac:dyDescent="0.35">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row>
    <row r="132" spans="1:38" ht="31.5" customHeight="1" x14ac:dyDescent="0.35">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row>
    <row r="133" spans="1:38" ht="31.5" customHeight="1" x14ac:dyDescent="0.35">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row>
    <row r="134" spans="1:38" ht="31.5" customHeight="1" x14ac:dyDescent="0.35">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row>
    <row r="135" spans="1:38" ht="31.5" customHeight="1" x14ac:dyDescent="0.35">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row>
    <row r="136" spans="1:38" ht="31.5" customHeight="1" x14ac:dyDescent="0.35">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row>
    <row r="137" spans="1:38" ht="31.5" customHeight="1" x14ac:dyDescent="0.35">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row>
    <row r="138" spans="1:38" ht="31.5" customHeight="1" x14ac:dyDescent="0.35">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ht="31.5" customHeight="1" x14ac:dyDescent="0.35">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row>
    <row r="140" spans="1:38" ht="31.5" customHeight="1" x14ac:dyDescent="0.3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row>
    <row r="141" spans="1:38" ht="31.5" customHeight="1" x14ac:dyDescent="0.3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row>
    <row r="142" spans="1:38" ht="31.5" customHeight="1" x14ac:dyDescent="0.35">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row>
    <row r="143" spans="1:38" ht="31.5" customHeight="1" x14ac:dyDescent="0.35">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row>
    <row r="144" spans="1:38" ht="31.5" customHeight="1" x14ac:dyDescent="0.35">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row>
    <row r="145" spans="1:38" ht="31.5" customHeight="1" x14ac:dyDescent="0.35">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row>
    <row r="146" spans="1:38" ht="31.5" customHeight="1" x14ac:dyDescent="0.35">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row>
    <row r="147" spans="1:38" ht="31.5" customHeight="1" x14ac:dyDescent="0.35">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row>
    <row r="148" spans="1:38" ht="31.5" customHeight="1" x14ac:dyDescent="0.35">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row>
    <row r="149" spans="1:38" ht="31.5" customHeight="1" x14ac:dyDescent="0.35">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row>
    <row r="150" spans="1:38" ht="31.5" customHeight="1" x14ac:dyDescent="0.35">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row>
    <row r="151" spans="1:38" ht="31.5" customHeight="1" x14ac:dyDescent="0.35">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row>
    <row r="152" spans="1:38" ht="31.5" customHeight="1" x14ac:dyDescent="0.35">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row>
    <row r="153" spans="1:38" ht="31.5" customHeight="1" x14ac:dyDescent="0.35">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row>
    <row r="154" spans="1:38" ht="31.5" customHeight="1" x14ac:dyDescent="0.35">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row>
    <row r="155" spans="1:38" ht="31.5" customHeight="1" x14ac:dyDescent="0.35">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row>
    <row r="156" spans="1:38" ht="31.5" customHeight="1" x14ac:dyDescent="0.35">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row>
    <row r="157" spans="1:38" ht="31.5" customHeight="1" x14ac:dyDescent="0.35">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row>
    <row r="158" spans="1:38" ht="31.5" customHeight="1" x14ac:dyDescent="0.35">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row>
    <row r="159" spans="1:38" ht="31.5" customHeight="1" x14ac:dyDescent="0.35">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row>
    <row r="160" spans="1:38" ht="31.5" customHeight="1" x14ac:dyDescent="0.35">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row>
    <row r="161" spans="1:38" ht="31.5" customHeight="1" x14ac:dyDescent="0.35">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row>
    <row r="162" spans="1:38" ht="31.5" customHeight="1" x14ac:dyDescent="0.35">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row>
    <row r="163" spans="1:38" ht="31.5" customHeight="1" x14ac:dyDescent="0.35">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row>
    <row r="164" spans="1:38" ht="31.5" customHeight="1" x14ac:dyDescent="0.35">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row>
    <row r="165" spans="1:38" ht="31.5" customHeight="1" x14ac:dyDescent="0.35">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row>
    <row r="166" spans="1:38" ht="31.5" customHeight="1" x14ac:dyDescent="0.35">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row>
    <row r="167" spans="1:38" ht="31.5" customHeight="1" x14ac:dyDescent="0.35">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row>
    <row r="168" spans="1:38" ht="31.5" customHeight="1" x14ac:dyDescent="0.35">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row>
    <row r="169" spans="1:38" ht="31.5" customHeight="1" x14ac:dyDescent="0.35">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row>
    <row r="170" spans="1:38" ht="31.5" customHeight="1" x14ac:dyDescent="0.35">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row>
    <row r="171" spans="1:38" ht="31.5" customHeight="1" x14ac:dyDescent="0.35">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row>
    <row r="172" spans="1:38" ht="31.5" customHeight="1" x14ac:dyDescent="0.35">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3" spans="1:38" ht="31.5" customHeight="1" x14ac:dyDescent="0.35">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row>
    <row r="174" spans="1:38" ht="31.5" customHeight="1" x14ac:dyDescent="0.35">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row r="175" spans="1:38" ht="31.5" customHeight="1" x14ac:dyDescent="0.35">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row>
    <row r="176" spans="1:38" ht="31.5" customHeight="1" x14ac:dyDescent="0.35">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row>
    <row r="177" spans="1:38" ht="31.5" customHeight="1" x14ac:dyDescent="0.3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78" spans="1:38" ht="31.5" customHeight="1" x14ac:dyDescent="0.35">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row>
    <row r="179" spans="1:38" ht="31.5" customHeight="1" x14ac:dyDescent="0.35">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row>
    <row r="180" spans="1:38" ht="31.5" customHeight="1" x14ac:dyDescent="0.35">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row>
    <row r="181" spans="1:38" ht="31.5" customHeight="1" x14ac:dyDescent="0.35">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row>
    <row r="182" spans="1:38" ht="31.5" customHeight="1" x14ac:dyDescent="0.35">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row>
    <row r="183" spans="1:38" ht="31.5" customHeight="1" x14ac:dyDescent="0.35">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row>
    <row r="184" spans="1:38" ht="31.5" customHeight="1" x14ac:dyDescent="0.35">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row>
    <row r="185" spans="1:38" ht="31.5" customHeight="1" x14ac:dyDescent="0.35">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row>
    <row r="186" spans="1:38" ht="31.5" customHeight="1" x14ac:dyDescent="0.35">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row>
    <row r="187" spans="1:38" ht="31.5" customHeight="1" x14ac:dyDescent="0.35">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row>
    <row r="188" spans="1:38" ht="31.5" customHeight="1" x14ac:dyDescent="0.35">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row>
    <row r="189" spans="1:38" ht="31.5" customHeight="1" x14ac:dyDescent="0.35">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row>
    <row r="190" spans="1:38" ht="31.5" customHeight="1" x14ac:dyDescent="0.35">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row>
    <row r="191" spans="1:38" ht="31.5" customHeight="1" x14ac:dyDescent="0.35">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row>
    <row r="192" spans="1:38" ht="31.5" customHeight="1" x14ac:dyDescent="0.35">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row>
    <row r="193" spans="1:38" ht="31.5" customHeight="1" x14ac:dyDescent="0.35">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row>
    <row r="194" spans="1:38" ht="31.5" customHeight="1" x14ac:dyDescent="0.35">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row>
    <row r="195" spans="1:38" ht="31.5" customHeight="1" x14ac:dyDescent="0.35">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row>
    <row r="196" spans="1:38" ht="31.5" customHeight="1" x14ac:dyDescent="0.35">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row>
    <row r="197" spans="1:38" ht="31.5" customHeight="1" x14ac:dyDescent="0.35">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row>
    <row r="198" spans="1:38" ht="31.5" customHeight="1" x14ac:dyDescent="0.35">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row>
    <row r="199" spans="1:38" ht="31.5" customHeight="1" x14ac:dyDescent="0.35">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row>
    <row r="200" spans="1:38" ht="31.5" customHeight="1" x14ac:dyDescent="0.35">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row>
    <row r="201" spans="1:38" ht="31.5" customHeight="1" x14ac:dyDescent="0.35">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row>
    <row r="202" spans="1:38" ht="31.5" customHeight="1" x14ac:dyDescent="0.35">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row>
    <row r="203" spans="1:38" ht="31.5" customHeight="1" x14ac:dyDescent="0.35">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row>
    <row r="204" spans="1:38" ht="31.5" customHeight="1" x14ac:dyDescent="0.35">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row>
    <row r="205" spans="1:38" ht="31.5" customHeight="1" x14ac:dyDescent="0.35">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row>
    <row r="206" spans="1:38" ht="31.5" customHeight="1" x14ac:dyDescent="0.35">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row>
    <row r="207" spans="1:38" ht="31.5" customHeight="1" x14ac:dyDescent="0.35">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row>
    <row r="208" spans="1:38" ht="31.5" customHeight="1" x14ac:dyDescent="0.35">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row>
    <row r="209" spans="1:38" ht="31.5" customHeight="1" x14ac:dyDescent="0.35">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row>
    <row r="210" spans="1:38" ht="31.5" customHeight="1" x14ac:dyDescent="0.35">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row>
    <row r="211" spans="1:38" ht="31.5" customHeight="1" x14ac:dyDescent="0.35">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row>
    <row r="212" spans="1:38" ht="31.5" customHeight="1" x14ac:dyDescent="0.35">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row>
    <row r="213" spans="1:38" ht="31.5" customHeight="1" x14ac:dyDescent="0.35">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row>
    <row r="214" spans="1:38" ht="31.5" customHeight="1" x14ac:dyDescent="0.35">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5" spans="1:38" ht="31.5" customHeight="1" x14ac:dyDescent="0.35">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row>
    <row r="216" spans="1:38" ht="31.5" customHeight="1" x14ac:dyDescent="0.35">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row>
    <row r="217" spans="1:38" ht="31.5" customHeight="1" x14ac:dyDescent="0.35">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row>
    <row r="218" spans="1:38" ht="31.5" customHeight="1" x14ac:dyDescent="0.35">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row>
    <row r="219" spans="1:38" ht="31.5" customHeight="1" x14ac:dyDescent="0.35">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row>
    <row r="220" spans="1:38" ht="31.5" customHeight="1" x14ac:dyDescent="0.35">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row>
    <row r="221" spans="1:38" ht="31.5" customHeight="1" x14ac:dyDescent="0.35">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row>
    <row r="222" spans="1:38" ht="31.5" customHeight="1" x14ac:dyDescent="0.35">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row>
    <row r="223" spans="1:38" ht="31.5" customHeight="1" x14ac:dyDescent="0.35">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row>
    <row r="224" spans="1:38" ht="31.5" customHeight="1" x14ac:dyDescent="0.35">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row>
    <row r="225" spans="1:38" ht="31.5" customHeight="1" x14ac:dyDescent="0.3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row>
    <row r="226" spans="1:38" ht="31.5" customHeight="1" x14ac:dyDescent="0.3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row>
    <row r="227" spans="1:38" ht="31.5" customHeight="1" x14ac:dyDescent="0.3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row>
    <row r="228" spans="1:38" ht="31.5" customHeight="1" x14ac:dyDescent="0.3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row>
    <row r="229" spans="1:38" ht="31.5" customHeight="1" x14ac:dyDescent="0.3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row>
    <row r="230" spans="1:38" ht="31.5" customHeight="1" x14ac:dyDescent="0.3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row>
    <row r="231" spans="1:38" ht="31.5" customHeight="1" x14ac:dyDescent="0.3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row>
    <row r="232" spans="1:38" ht="31.5" customHeight="1" x14ac:dyDescent="0.3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row>
    <row r="233" spans="1:38" ht="31.5" customHeight="1" x14ac:dyDescent="0.3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row>
    <row r="234" spans="1:38" ht="31.5" customHeight="1" x14ac:dyDescent="0.3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row>
    <row r="235" spans="1:38" ht="31.5" customHeight="1" x14ac:dyDescent="0.3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row>
    <row r="236" spans="1:38" ht="31.5" customHeight="1" x14ac:dyDescent="0.3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row>
    <row r="237" spans="1:38" ht="31.5" customHeight="1" x14ac:dyDescent="0.3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row>
    <row r="238" spans="1:38" ht="31.5" customHeight="1" x14ac:dyDescent="0.3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row>
    <row r="239" spans="1:38" ht="31.5" customHeight="1" x14ac:dyDescent="0.3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row>
    <row r="240" spans="1:38" ht="31.5" customHeight="1" x14ac:dyDescent="0.3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row>
    <row r="241" spans="1:38" ht="31.5" customHeight="1" x14ac:dyDescent="0.3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row>
    <row r="242" spans="1:38" ht="31.5" customHeight="1" x14ac:dyDescent="0.3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row>
    <row r="243" spans="1:38" ht="31.5" customHeight="1" x14ac:dyDescent="0.3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row>
    <row r="244" spans="1:38" ht="31.5" customHeight="1" x14ac:dyDescent="0.35">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row>
    <row r="245" spans="1:38" ht="31.5" customHeight="1" x14ac:dyDescent="0.3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row>
    <row r="246" spans="1:38" ht="31.5" customHeight="1" x14ac:dyDescent="0.35">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row>
    <row r="247" spans="1:38" ht="31.5" customHeight="1" x14ac:dyDescent="0.35">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row>
    <row r="248" spans="1:38" ht="31.5" customHeight="1" x14ac:dyDescent="0.35">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row>
    <row r="249" spans="1:38" ht="31.5" customHeight="1" x14ac:dyDescent="0.35">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row>
    <row r="250" spans="1:38" ht="31.5" customHeight="1" x14ac:dyDescent="0.35">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row>
    <row r="251" spans="1:38" ht="31.5" customHeight="1" x14ac:dyDescent="0.35">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row>
    <row r="252" spans="1:38" ht="31.5" customHeight="1" x14ac:dyDescent="0.35">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row>
    <row r="253" spans="1:38" ht="31.5" customHeight="1" x14ac:dyDescent="0.35">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row>
    <row r="254" spans="1:38" ht="31.5" customHeight="1" x14ac:dyDescent="0.35">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row>
    <row r="255" spans="1:38" ht="31.5" customHeight="1" x14ac:dyDescent="0.3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row>
    <row r="256" spans="1:38" ht="31.5" customHeight="1" x14ac:dyDescent="0.35">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row>
    <row r="257" spans="1:38" ht="31.5" customHeight="1" x14ac:dyDescent="0.35">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row>
    <row r="258" spans="1:38" ht="31.5" customHeight="1" x14ac:dyDescent="0.35">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row>
    <row r="259" spans="1:38" ht="31.5" customHeight="1" x14ac:dyDescent="0.35">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row>
    <row r="260" spans="1:38" ht="31.5" customHeight="1" x14ac:dyDescent="0.35">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row>
    <row r="261" spans="1:38" ht="31.5" customHeight="1" x14ac:dyDescent="0.35">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row>
    <row r="262" spans="1:38" ht="31.5" customHeight="1" x14ac:dyDescent="0.35">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row>
    <row r="263" spans="1:38" ht="31.5" customHeight="1" x14ac:dyDescent="0.3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row>
    <row r="264" spans="1:38" ht="31.5" customHeight="1" x14ac:dyDescent="0.3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row>
    <row r="265" spans="1:38" ht="31.5" customHeight="1" x14ac:dyDescent="0.3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row>
    <row r="266" spans="1:38" ht="31.5" customHeight="1" x14ac:dyDescent="0.3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row>
    <row r="267" spans="1:38" ht="31.5" customHeight="1" x14ac:dyDescent="0.3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row>
    <row r="268" spans="1:38" ht="31.5" customHeight="1" x14ac:dyDescent="0.3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row>
    <row r="269" spans="1:38" ht="31.5" customHeight="1" x14ac:dyDescent="0.3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row>
    <row r="270" spans="1:38" ht="31.5" customHeight="1" x14ac:dyDescent="0.3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row>
    <row r="271" spans="1:38" ht="31.5" customHeight="1" x14ac:dyDescent="0.35">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row>
    <row r="272" spans="1:38" ht="31.5" customHeight="1" x14ac:dyDescent="0.35">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row>
    <row r="273" spans="1:38" ht="31.5" customHeight="1" x14ac:dyDescent="0.35">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row>
    <row r="274" spans="1:38" ht="31.5" customHeight="1" x14ac:dyDescent="0.35">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row>
    <row r="275" spans="1:38" ht="31.5" customHeight="1" x14ac:dyDescent="0.3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row>
    <row r="276" spans="1:38" ht="31.5" customHeight="1" x14ac:dyDescent="0.35">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row>
    <row r="277" spans="1:38" ht="31.5" customHeight="1" x14ac:dyDescent="0.35">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row>
    <row r="278" spans="1:38" ht="31.5" customHeight="1" x14ac:dyDescent="0.35">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row>
    <row r="279" spans="1:38" ht="31.5" customHeight="1" x14ac:dyDescent="0.35">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row>
    <row r="280" spans="1:38" ht="31.5" customHeight="1" x14ac:dyDescent="0.35">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row>
    <row r="281" spans="1:38" ht="31.5" customHeight="1" x14ac:dyDescent="0.35">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row>
    <row r="282" spans="1:38" ht="31.5" customHeight="1" x14ac:dyDescent="0.35">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row>
    <row r="283" spans="1:38" ht="31.5" customHeight="1" x14ac:dyDescent="0.35">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row>
    <row r="284" spans="1:38" ht="31.5" customHeight="1" x14ac:dyDescent="0.35">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row>
    <row r="285" spans="1:38" ht="31.5" customHeight="1" x14ac:dyDescent="0.3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row>
    <row r="286" spans="1:38" ht="31.5" customHeight="1" x14ac:dyDescent="0.35">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row>
    <row r="287" spans="1:38" ht="31.5" customHeight="1" x14ac:dyDescent="0.35">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row>
    <row r="288" spans="1:38" ht="31.5" customHeight="1" x14ac:dyDescent="0.35">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row>
    <row r="289" spans="1:38" ht="31.5" customHeight="1" x14ac:dyDescent="0.35">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row>
    <row r="290" spans="1:38" ht="31.5" customHeight="1" x14ac:dyDescent="0.35">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row>
    <row r="291" spans="1:38" ht="31.5" customHeight="1" x14ac:dyDescent="0.35">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row>
    <row r="292" spans="1:38" ht="31.5" customHeight="1" x14ac:dyDescent="0.35">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row>
    <row r="293" spans="1:38" ht="31.5" customHeight="1" x14ac:dyDescent="0.35">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row>
    <row r="294" spans="1:38" ht="31.5" customHeight="1" x14ac:dyDescent="0.35">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row>
    <row r="295" spans="1:38" ht="31.5" customHeight="1" x14ac:dyDescent="0.3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row>
    <row r="296" spans="1:38" ht="31.5" customHeight="1" x14ac:dyDescent="0.35">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row>
    <row r="297" spans="1:38" ht="31.5" customHeight="1" x14ac:dyDescent="0.35">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row>
    <row r="298" spans="1:38" ht="31.5" customHeight="1" x14ac:dyDescent="0.35">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row>
    <row r="299" spans="1:38" ht="31.5" customHeight="1" x14ac:dyDescent="0.3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row>
    <row r="300" spans="1:38" ht="31.5" customHeight="1" x14ac:dyDescent="0.3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row>
    <row r="301" spans="1:38" ht="31.5" customHeight="1" x14ac:dyDescent="0.3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row>
    <row r="302" spans="1:38" ht="31.5" customHeight="1" x14ac:dyDescent="0.3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row>
    <row r="303" spans="1:38" ht="31.5" customHeight="1" x14ac:dyDescent="0.3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row>
    <row r="304" spans="1:38" ht="31.5" customHeight="1" x14ac:dyDescent="0.3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row>
    <row r="305" spans="1:38" ht="31.5" customHeight="1" x14ac:dyDescent="0.3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row>
    <row r="306" spans="1:38" ht="31.5" customHeight="1" x14ac:dyDescent="0.3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row>
    <row r="307" spans="1:38" ht="31.5" customHeight="1" x14ac:dyDescent="0.35">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row>
    <row r="308" spans="1:38" ht="31.5" customHeight="1" x14ac:dyDescent="0.35">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row>
    <row r="309" spans="1:38" ht="31.5" customHeight="1" x14ac:dyDescent="0.35">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row>
    <row r="310" spans="1:38" ht="31.5" customHeight="1" x14ac:dyDescent="0.35">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row>
    <row r="311" spans="1:38" ht="31.5" customHeight="1" x14ac:dyDescent="0.35">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row>
    <row r="312" spans="1:38" ht="31.5" customHeight="1" x14ac:dyDescent="0.35">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row>
    <row r="313" spans="1:38" ht="31.5" customHeight="1" x14ac:dyDescent="0.35">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row>
    <row r="314" spans="1:38" ht="31.5" customHeight="1" x14ac:dyDescent="0.35">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row>
    <row r="315" spans="1:38" ht="31.5" customHeight="1" x14ac:dyDescent="0.3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row>
    <row r="316" spans="1:38" ht="31.5" customHeight="1" x14ac:dyDescent="0.35">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row>
    <row r="317" spans="1:38" ht="31.5" customHeight="1" x14ac:dyDescent="0.35">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row>
    <row r="318" spans="1:38" ht="31.5" customHeight="1" x14ac:dyDescent="0.35">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row>
    <row r="319" spans="1:38" ht="31.5" customHeight="1" x14ac:dyDescent="0.35">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row>
    <row r="320" spans="1:38" ht="31.5" customHeight="1" x14ac:dyDescent="0.35">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row>
    <row r="321" spans="1:38" ht="31.5" customHeight="1" x14ac:dyDescent="0.35">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row>
    <row r="322" spans="1:38" ht="31.5" customHeight="1" x14ac:dyDescent="0.35">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row>
    <row r="323" spans="1:38" ht="31.5" customHeight="1" x14ac:dyDescent="0.35">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row>
    <row r="324" spans="1:38" ht="31.5" customHeight="1" x14ac:dyDescent="0.35">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row>
    <row r="325" spans="1:38" ht="31.5" customHeight="1" x14ac:dyDescent="0.3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row>
    <row r="326" spans="1:38" ht="31.5" customHeight="1" x14ac:dyDescent="0.35">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row>
    <row r="327" spans="1:38" ht="31.5" customHeight="1" x14ac:dyDescent="0.35">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row>
    <row r="328" spans="1:38" ht="31.5" customHeight="1" x14ac:dyDescent="0.35">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row>
    <row r="329" spans="1:38" ht="31.5" customHeight="1" x14ac:dyDescent="0.35">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row>
    <row r="330" spans="1:38" ht="31.5" customHeight="1" x14ac:dyDescent="0.35">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row>
    <row r="331" spans="1:38" ht="31.5" customHeight="1" x14ac:dyDescent="0.35">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row>
    <row r="332" spans="1:38" ht="31.5" customHeight="1" x14ac:dyDescent="0.35">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row>
    <row r="333" spans="1:38" ht="31.5" customHeight="1" x14ac:dyDescent="0.35">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row>
    <row r="334" spans="1:38" ht="31.5" customHeight="1" x14ac:dyDescent="0.35">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row>
    <row r="335" spans="1:38" ht="31.5" customHeight="1" x14ac:dyDescent="0.3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row>
    <row r="336" spans="1:38" ht="31.5" customHeight="1" x14ac:dyDescent="0.35">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row>
    <row r="337" spans="1:38" ht="31.5" customHeight="1" x14ac:dyDescent="0.35">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row>
    <row r="338" spans="1:38" ht="31.5" customHeight="1" x14ac:dyDescent="0.35">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row>
    <row r="339" spans="1:38" ht="31.5" customHeight="1" x14ac:dyDescent="0.35">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row>
    <row r="340" spans="1:38" ht="31.5" customHeight="1" x14ac:dyDescent="0.35">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row>
    <row r="341" spans="1:38" ht="31.5" customHeight="1" x14ac:dyDescent="0.35">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row>
    <row r="342" spans="1:38" ht="31.5" customHeight="1" x14ac:dyDescent="0.35">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row>
    <row r="343" spans="1:38" ht="31.5" customHeight="1" x14ac:dyDescent="0.35">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row>
    <row r="344" spans="1:38" ht="31.5" customHeight="1" x14ac:dyDescent="0.35">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row>
    <row r="345" spans="1:38" ht="31.5" customHeight="1" x14ac:dyDescent="0.3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row>
    <row r="346" spans="1:38" ht="31.5" customHeight="1" x14ac:dyDescent="0.35">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row>
    <row r="347" spans="1:38" ht="31.5" customHeight="1" x14ac:dyDescent="0.35">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row>
    <row r="348" spans="1:38" ht="31.5" customHeight="1" x14ac:dyDescent="0.35">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row>
    <row r="349" spans="1:38" ht="31.5" customHeight="1" x14ac:dyDescent="0.35">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row>
    <row r="350" spans="1:38" ht="31.5" customHeight="1" x14ac:dyDescent="0.35">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row>
    <row r="351" spans="1:38" ht="31.5" customHeight="1" x14ac:dyDescent="0.35">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row>
    <row r="352" spans="1:38" ht="31.5" customHeight="1" x14ac:dyDescent="0.35">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row>
    <row r="353" spans="1:38" ht="31.5" customHeight="1" x14ac:dyDescent="0.35">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row>
    <row r="354" spans="1:38" ht="31.5" customHeight="1" x14ac:dyDescent="0.35">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row>
    <row r="355" spans="1:38" ht="31.5" customHeight="1" x14ac:dyDescent="0.3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row>
    <row r="356" spans="1:38" ht="31.5" customHeight="1" x14ac:dyDescent="0.35">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row>
    <row r="357" spans="1:38" ht="31.5" customHeight="1" x14ac:dyDescent="0.35">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row>
    <row r="358" spans="1:38" ht="31.5" customHeight="1" x14ac:dyDescent="0.35">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row>
    <row r="359" spans="1:38" ht="31.5" customHeight="1" x14ac:dyDescent="0.35">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row>
    <row r="360" spans="1:38" ht="31.5" customHeight="1" x14ac:dyDescent="0.35">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row>
    <row r="361" spans="1:38" ht="31.5" customHeight="1" x14ac:dyDescent="0.35">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row>
    <row r="362" spans="1:38" ht="31.5" customHeight="1" x14ac:dyDescent="0.35">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row>
    <row r="363" spans="1:38" ht="31.5" customHeight="1" x14ac:dyDescent="0.35">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row>
    <row r="364" spans="1:38" ht="31.5" customHeight="1" x14ac:dyDescent="0.35">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row>
    <row r="365" spans="1:38" ht="31.5" customHeight="1" x14ac:dyDescent="0.3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row>
    <row r="366" spans="1:38" ht="31.5" customHeight="1" x14ac:dyDescent="0.35">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row>
    <row r="367" spans="1:38" ht="31.5" customHeight="1" x14ac:dyDescent="0.35">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row>
    <row r="368" spans="1:38" ht="31.5" customHeight="1" x14ac:dyDescent="0.35">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row>
    <row r="369" spans="1:38" ht="31.5" customHeight="1" x14ac:dyDescent="0.35">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row>
    <row r="370" spans="1:38" ht="31.5" customHeight="1" x14ac:dyDescent="0.35">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row>
    <row r="371" spans="1:38" ht="31.5" customHeight="1" x14ac:dyDescent="0.35">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row>
    <row r="372" spans="1:38" ht="31.5" customHeight="1" x14ac:dyDescent="0.35">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row>
    <row r="373" spans="1:38" ht="31.5" customHeight="1" x14ac:dyDescent="0.35">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row>
    <row r="374" spans="1:38" ht="31.5" customHeight="1" x14ac:dyDescent="0.35">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row>
    <row r="375" spans="1:38" ht="31.5" customHeight="1" x14ac:dyDescent="0.3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row>
    <row r="376" spans="1:38" ht="31.5" customHeight="1" x14ac:dyDescent="0.35">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row>
    <row r="377" spans="1:38" ht="31.5" customHeight="1" x14ac:dyDescent="0.35">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row>
    <row r="378" spans="1:38" ht="31.5" customHeight="1" x14ac:dyDescent="0.35">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row>
    <row r="379" spans="1:38" ht="31.5" customHeight="1" x14ac:dyDescent="0.35">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row>
    <row r="380" spans="1:38" ht="31.5" customHeight="1" x14ac:dyDescent="0.35">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row>
    <row r="381" spans="1:38" ht="31.5" customHeight="1" x14ac:dyDescent="0.35">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row>
    <row r="382" spans="1:38" ht="31.5" customHeight="1" x14ac:dyDescent="0.35">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row>
    <row r="383" spans="1:38" ht="31.5" customHeight="1" x14ac:dyDescent="0.35">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row>
    <row r="384" spans="1:38" ht="31.5" customHeight="1" x14ac:dyDescent="0.35">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row>
    <row r="385" spans="1:38" ht="31.5" customHeight="1" x14ac:dyDescent="0.3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row>
    <row r="386" spans="1:38" ht="31.5" customHeight="1" x14ac:dyDescent="0.35">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row>
    <row r="387" spans="1:38" ht="31.5" customHeight="1" x14ac:dyDescent="0.35">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row>
    <row r="388" spans="1:38" ht="31.5" customHeight="1" x14ac:dyDescent="0.35">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row>
    <row r="389" spans="1:38" ht="31.5" customHeight="1" x14ac:dyDescent="0.35">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row>
    <row r="390" spans="1:38" ht="31.5" customHeight="1" x14ac:dyDescent="0.35">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row>
    <row r="391" spans="1:38" ht="31.5" customHeight="1" x14ac:dyDescent="0.35">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row>
    <row r="392" spans="1:38" ht="31.5" customHeight="1" x14ac:dyDescent="0.35">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row>
    <row r="393" spans="1:38" ht="31.5" customHeight="1" x14ac:dyDescent="0.35">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row>
    <row r="394" spans="1:38" ht="31.5" customHeight="1" x14ac:dyDescent="0.35">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row>
    <row r="395" spans="1:38" ht="31.5" customHeight="1" x14ac:dyDescent="0.3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row>
    <row r="396" spans="1:38" ht="31.5" customHeight="1" x14ac:dyDescent="0.35">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row>
    <row r="397" spans="1:38" ht="31.5" customHeight="1" x14ac:dyDescent="0.35">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row>
    <row r="398" spans="1:38" ht="31.5" customHeight="1" x14ac:dyDescent="0.35">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row>
    <row r="399" spans="1:38" ht="31.5" customHeight="1" x14ac:dyDescent="0.35">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row>
    <row r="400" spans="1:38" ht="31.5" customHeight="1" x14ac:dyDescent="0.35">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row>
    <row r="401" spans="1:38" ht="31.5" customHeight="1" x14ac:dyDescent="0.35">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row>
    <row r="402" spans="1:38" ht="31.5" customHeight="1" x14ac:dyDescent="0.35">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row>
    <row r="403" spans="1:38" ht="31.5" customHeight="1" x14ac:dyDescent="0.35">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row>
    <row r="404" spans="1:38" ht="31.5" customHeight="1" x14ac:dyDescent="0.35">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row>
    <row r="405" spans="1:38" ht="31.5" customHeight="1" x14ac:dyDescent="0.3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row>
    <row r="406" spans="1:38" ht="31.5" customHeight="1" x14ac:dyDescent="0.35">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row>
    <row r="407" spans="1:38" ht="31.5" customHeight="1" x14ac:dyDescent="0.35">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row>
    <row r="408" spans="1:38" ht="31.5" customHeight="1" x14ac:dyDescent="0.35">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row>
    <row r="409" spans="1:38" ht="31.5" customHeight="1" x14ac:dyDescent="0.35">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row>
    <row r="410" spans="1:38" ht="31.5" customHeight="1" x14ac:dyDescent="0.35">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row>
    <row r="411" spans="1:38" ht="31.5" customHeight="1" x14ac:dyDescent="0.35">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row>
    <row r="412" spans="1:38" ht="31.5" customHeight="1" x14ac:dyDescent="0.35">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row>
    <row r="413" spans="1:38" ht="31.5" customHeight="1" x14ac:dyDescent="0.35">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row>
    <row r="414" spans="1:38" ht="31.5" customHeight="1" x14ac:dyDescent="0.35">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row>
    <row r="415" spans="1:38" ht="31.5" customHeight="1" x14ac:dyDescent="0.3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row>
    <row r="416" spans="1:38" ht="31.5" customHeight="1" x14ac:dyDescent="0.35">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row>
    <row r="417" spans="1:38" ht="31.5" customHeight="1" x14ac:dyDescent="0.35">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row>
    <row r="418" spans="1:38" ht="31.5" customHeight="1" x14ac:dyDescent="0.35">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row>
    <row r="419" spans="1:38" ht="31.5" customHeight="1" x14ac:dyDescent="0.35">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row>
    <row r="420" spans="1:38" ht="31.5" customHeight="1" x14ac:dyDescent="0.35">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row>
    <row r="421" spans="1:38" ht="31.5" customHeight="1" x14ac:dyDescent="0.35">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row>
    <row r="422" spans="1:38" ht="31.5" customHeight="1" x14ac:dyDescent="0.35">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row>
    <row r="423" spans="1:38" ht="31.5" customHeight="1" x14ac:dyDescent="0.35">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row>
    <row r="424" spans="1:38" ht="31.5" customHeight="1" x14ac:dyDescent="0.35">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row>
    <row r="425" spans="1:38" ht="31.5" customHeight="1" x14ac:dyDescent="0.3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row>
    <row r="426" spans="1:38" ht="31.5" customHeight="1" x14ac:dyDescent="0.35">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row>
    <row r="427" spans="1:38" ht="31.5" customHeight="1" x14ac:dyDescent="0.35">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row>
    <row r="428" spans="1:38" ht="31.5" customHeight="1" x14ac:dyDescent="0.35">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row>
    <row r="429" spans="1:38" ht="31.5" customHeight="1" x14ac:dyDescent="0.35">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row>
    <row r="430" spans="1:38" ht="31.5" customHeight="1" x14ac:dyDescent="0.35">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row>
    <row r="431" spans="1:38" ht="31.5" customHeight="1" x14ac:dyDescent="0.35">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row>
    <row r="432" spans="1:38" ht="31.5" customHeight="1" x14ac:dyDescent="0.35">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row>
    <row r="433" spans="1:38" ht="31.5" customHeight="1" x14ac:dyDescent="0.35">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row>
    <row r="434" spans="1:38" ht="31.5" customHeight="1" x14ac:dyDescent="0.35">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row>
    <row r="435" spans="1:38" ht="31.5" customHeight="1" x14ac:dyDescent="0.3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row>
    <row r="436" spans="1:38" ht="31.5" customHeight="1" x14ac:dyDescent="0.35">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row>
    <row r="437" spans="1:38" ht="31.5" customHeight="1" x14ac:dyDescent="0.35">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row>
    <row r="438" spans="1:38" ht="31.5" customHeight="1" x14ac:dyDescent="0.35">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row>
    <row r="439" spans="1:38" ht="31.5" customHeight="1" x14ac:dyDescent="0.35">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row>
    <row r="440" spans="1:38" ht="31.5" customHeight="1" x14ac:dyDescent="0.35">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row>
    <row r="441" spans="1:38" ht="31.5" customHeight="1" x14ac:dyDescent="0.35">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row>
    <row r="442" spans="1:38" ht="31.5" customHeight="1" x14ac:dyDescent="0.35">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row>
    <row r="443" spans="1:38" ht="31.5" customHeight="1" x14ac:dyDescent="0.35">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row>
    <row r="444" spans="1:38" ht="31.5" customHeight="1" x14ac:dyDescent="0.35">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row>
    <row r="445" spans="1:38" ht="31.5" customHeight="1" x14ac:dyDescent="0.3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row>
    <row r="446" spans="1:38" ht="31.5" customHeight="1" x14ac:dyDescent="0.35">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row>
    <row r="447" spans="1:38" ht="31.5" customHeight="1" x14ac:dyDescent="0.35">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row>
    <row r="448" spans="1:38" ht="31.5" customHeight="1" x14ac:dyDescent="0.35">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row>
    <row r="449" spans="1:38" ht="31.5" customHeight="1" x14ac:dyDescent="0.35">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row>
    <row r="450" spans="1:38" ht="31.5" customHeight="1" x14ac:dyDescent="0.35">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row>
    <row r="451" spans="1:38" ht="31.5" customHeight="1" x14ac:dyDescent="0.35">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row>
    <row r="452" spans="1:38" ht="31.5" customHeight="1" x14ac:dyDescent="0.35">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row>
    <row r="453" spans="1:38" ht="31.5" customHeight="1" x14ac:dyDescent="0.35">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row>
    <row r="454" spans="1:38" ht="31.5" customHeight="1" x14ac:dyDescent="0.35">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row>
    <row r="455" spans="1:38" ht="31.5" customHeight="1" x14ac:dyDescent="0.3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row>
    <row r="456" spans="1:38" ht="31.5" customHeight="1" x14ac:dyDescent="0.35">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row>
    <row r="457" spans="1:38" ht="31.5" customHeight="1" x14ac:dyDescent="0.35">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row>
    <row r="458" spans="1:38" ht="31.5" customHeight="1" x14ac:dyDescent="0.35">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row>
    <row r="459" spans="1:38" ht="31.5" customHeight="1" x14ac:dyDescent="0.35">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row>
    <row r="460" spans="1:38" ht="31.5" customHeight="1" x14ac:dyDescent="0.35">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row>
    <row r="461" spans="1:38" ht="31.5" customHeight="1" x14ac:dyDescent="0.35">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row>
    <row r="462" spans="1:38" ht="31.5" customHeight="1" x14ac:dyDescent="0.35">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row>
    <row r="463" spans="1:38" ht="31.5" customHeight="1" x14ac:dyDescent="0.35">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row>
    <row r="464" spans="1:38" ht="31.5" customHeight="1" x14ac:dyDescent="0.35">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row>
    <row r="465" spans="1:38" ht="31.5" customHeight="1" x14ac:dyDescent="0.3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row>
    <row r="466" spans="1:38" ht="31.5" customHeight="1" x14ac:dyDescent="0.35">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row>
    <row r="467" spans="1:38" ht="31.5" customHeight="1" x14ac:dyDescent="0.35">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row>
    <row r="468" spans="1:38" ht="31.5" customHeight="1" x14ac:dyDescent="0.35">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row>
    <row r="469" spans="1:38" ht="31.5" customHeight="1" x14ac:dyDescent="0.35">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row>
    <row r="470" spans="1:38" ht="31.5" customHeight="1" x14ac:dyDescent="0.35">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row>
    <row r="471" spans="1:38" ht="31.5" customHeight="1" x14ac:dyDescent="0.35">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row>
    <row r="472" spans="1:38" ht="31.5" customHeight="1" x14ac:dyDescent="0.35">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row>
    <row r="473" spans="1:38" ht="31.5" customHeight="1" x14ac:dyDescent="0.35">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row>
    <row r="474" spans="1:38" ht="31.5" customHeight="1" x14ac:dyDescent="0.35">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row>
    <row r="475" spans="1:38" ht="31.5" customHeight="1" x14ac:dyDescent="0.3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row>
    <row r="476" spans="1:38" ht="31.5" customHeight="1" x14ac:dyDescent="0.35">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row>
    <row r="477" spans="1:38" ht="31.5" customHeight="1" x14ac:dyDescent="0.35">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row>
    <row r="478" spans="1:38" ht="31.5" customHeight="1" x14ac:dyDescent="0.35">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row>
    <row r="479" spans="1:38" ht="31.5" customHeight="1" x14ac:dyDescent="0.35">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row>
    <row r="480" spans="1:38" ht="31.5" customHeight="1" x14ac:dyDescent="0.35">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row>
    <row r="481" spans="1:38" ht="31.5" customHeight="1" x14ac:dyDescent="0.35">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row>
    <row r="482" spans="1:38" ht="31.5" customHeight="1" x14ac:dyDescent="0.35">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row>
    <row r="483" spans="1:38" ht="31.5" customHeight="1" x14ac:dyDescent="0.35">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row>
    <row r="484" spans="1:38" ht="31.5" customHeight="1" x14ac:dyDescent="0.35">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row>
    <row r="485" spans="1:38" ht="31.5" customHeight="1" x14ac:dyDescent="0.3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row>
    <row r="486" spans="1:38" ht="31.5" customHeight="1" x14ac:dyDescent="0.35">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row>
    <row r="487" spans="1:38" ht="31.5" customHeight="1" x14ac:dyDescent="0.35">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row>
    <row r="488" spans="1:38" ht="31.5" customHeight="1" x14ac:dyDescent="0.35">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row>
    <row r="489" spans="1:38" ht="31.5" customHeight="1" x14ac:dyDescent="0.35">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row>
    <row r="490" spans="1:38" ht="31.5" customHeight="1" x14ac:dyDescent="0.35">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row>
    <row r="491" spans="1:38" ht="31.5" customHeight="1" x14ac:dyDescent="0.35">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row>
    <row r="492" spans="1:38" ht="31.5" customHeight="1" x14ac:dyDescent="0.35">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row>
    <row r="493" spans="1:38" ht="31.5" customHeight="1" x14ac:dyDescent="0.35">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row>
    <row r="494" spans="1:38" ht="31.5" customHeight="1" x14ac:dyDescent="0.35">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row>
    <row r="495" spans="1:38" ht="31.5" customHeight="1" x14ac:dyDescent="0.3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row>
    <row r="496" spans="1:38" ht="31.5" customHeight="1" x14ac:dyDescent="0.35">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row>
    <row r="497" spans="1:38" ht="31.5" customHeight="1" x14ac:dyDescent="0.35">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row>
    <row r="498" spans="1:38" ht="31.5" customHeight="1" x14ac:dyDescent="0.35">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row>
    <row r="499" spans="1:38" ht="31.5" customHeight="1" x14ac:dyDescent="0.35">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row>
    <row r="500" spans="1:38" ht="31.5" customHeight="1" x14ac:dyDescent="0.35">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row>
    <row r="501" spans="1:38" ht="31.5" customHeight="1" x14ac:dyDescent="0.35">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row>
    <row r="502" spans="1:38" ht="31.5" customHeight="1" x14ac:dyDescent="0.35">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row>
    <row r="503" spans="1:38" ht="31.5" customHeight="1" x14ac:dyDescent="0.35">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row>
    <row r="504" spans="1:38" ht="31.5" customHeight="1" x14ac:dyDescent="0.35">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row>
    <row r="505" spans="1:38" ht="31.5" customHeight="1" x14ac:dyDescent="0.3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row>
    <row r="506" spans="1:38" ht="31.5" customHeight="1" x14ac:dyDescent="0.35">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row>
    <row r="507" spans="1:38" ht="31.5" customHeight="1" x14ac:dyDescent="0.35">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row>
    <row r="508" spans="1:38" ht="31.5" customHeight="1" x14ac:dyDescent="0.35">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row>
    <row r="509" spans="1:38" ht="31.5" customHeight="1" x14ac:dyDescent="0.35">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row>
    <row r="510" spans="1:38" ht="31.5" customHeight="1" x14ac:dyDescent="0.35">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row>
    <row r="511" spans="1:38" ht="31.5" customHeight="1" x14ac:dyDescent="0.35">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row>
    <row r="512" spans="1:38" ht="31.5" customHeight="1" x14ac:dyDescent="0.35">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row>
    <row r="513" spans="1:38" ht="31.5" customHeight="1" x14ac:dyDescent="0.35">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row>
    <row r="514" spans="1:38" ht="31.5" customHeight="1" x14ac:dyDescent="0.35">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row>
    <row r="515" spans="1:38" ht="31.5" customHeight="1" x14ac:dyDescent="0.3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row>
    <row r="516" spans="1:38" ht="31.5" customHeight="1" x14ac:dyDescent="0.35">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row>
    <row r="517" spans="1:38" ht="31.5" customHeight="1" x14ac:dyDescent="0.35">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row>
    <row r="518" spans="1:38" ht="31.5" customHeight="1" x14ac:dyDescent="0.35">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row>
    <row r="519" spans="1:38" ht="31.5" customHeight="1" x14ac:dyDescent="0.35">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row>
    <row r="520" spans="1:38" ht="31.5" customHeight="1" x14ac:dyDescent="0.35">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row>
    <row r="521" spans="1:38" ht="31.5" customHeight="1" x14ac:dyDescent="0.35">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row>
    <row r="522" spans="1:38" ht="31.5" customHeight="1" x14ac:dyDescent="0.35">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row>
    <row r="523" spans="1:38" ht="31.5" customHeight="1" x14ac:dyDescent="0.35">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row>
    <row r="524" spans="1:38" ht="31.5" customHeight="1" x14ac:dyDescent="0.35">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row>
    <row r="525" spans="1:38" ht="31.5" customHeight="1" x14ac:dyDescent="0.3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row>
    <row r="526" spans="1:38" ht="31.5" customHeight="1" x14ac:dyDescent="0.35">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row>
    <row r="527" spans="1:38" ht="31.5" customHeight="1" x14ac:dyDescent="0.35">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row>
    <row r="528" spans="1:38" ht="31.5" customHeight="1" x14ac:dyDescent="0.35">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row>
    <row r="529" spans="1:38" ht="31.5" customHeight="1" x14ac:dyDescent="0.35">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row>
    <row r="530" spans="1:38" ht="31.5" customHeight="1" x14ac:dyDescent="0.35">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row>
    <row r="531" spans="1:38" ht="31.5" customHeight="1" x14ac:dyDescent="0.35">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row>
    <row r="532" spans="1:38" ht="31.5" customHeight="1" x14ac:dyDescent="0.35">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row>
    <row r="533" spans="1:38" ht="31.5" customHeight="1" x14ac:dyDescent="0.35">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row>
    <row r="534" spans="1:38" ht="31.5" customHeight="1" x14ac:dyDescent="0.35">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row>
    <row r="535" spans="1:38" ht="31.5" customHeight="1" x14ac:dyDescent="0.3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row>
    <row r="536" spans="1:38" ht="31.5" customHeight="1" x14ac:dyDescent="0.35">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row>
    <row r="537" spans="1:38" ht="31.5" customHeight="1" x14ac:dyDescent="0.35">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row>
    <row r="538" spans="1:38" ht="31.5" customHeight="1" x14ac:dyDescent="0.35">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row>
    <row r="539" spans="1:38" ht="31.5" customHeight="1" x14ac:dyDescent="0.35">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row>
    <row r="540" spans="1:38" ht="31.5" customHeight="1" x14ac:dyDescent="0.35">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row>
    <row r="541" spans="1:38" ht="31.5" customHeight="1" x14ac:dyDescent="0.35">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row>
    <row r="542" spans="1:38" ht="31.5" customHeight="1" x14ac:dyDescent="0.35">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row>
    <row r="543" spans="1:38" ht="31.5" customHeight="1" x14ac:dyDescent="0.35">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row>
    <row r="544" spans="1:38" ht="31.5" customHeight="1" x14ac:dyDescent="0.35">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row>
    <row r="545" spans="1:38" ht="31.5" customHeight="1" x14ac:dyDescent="0.3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row>
    <row r="546" spans="1:38" ht="31.5" customHeight="1" x14ac:dyDescent="0.35">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row>
    <row r="547" spans="1:38" ht="31.5" customHeight="1" x14ac:dyDescent="0.35">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row>
    <row r="548" spans="1:38" ht="31.5" customHeight="1" x14ac:dyDescent="0.35">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row>
    <row r="549" spans="1:38" ht="31.5" customHeight="1" x14ac:dyDescent="0.35">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row>
    <row r="550" spans="1:38" ht="31.5" customHeight="1" x14ac:dyDescent="0.35">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row>
    <row r="551" spans="1:38" ht="31.5" customHeight="1" x14ac:dyDescent="0.35">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row>
    <row r="552" spans="1:38" ht="31.5" customHeight="1" x14ac:dyDescent="0.35">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row>
    <row r="553" spans="1:38" ht="31.5" customHeight="1" x14ac:dyDescent="0.35">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row>
    <row r="554" spans="1:38" ht="31.5" customHeight="1" x14ac:dyDescent="0.35">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row>
    <row r="555" spans="1:38" ht="31.5" customHeight="1" x14ac:dyDescent="0.3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row>
    <row r="556" spans="1:38" ht="31.5" customHeight="1" x14ac:dyDescent="0.35">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row>
    <row r="557" spans="1:38" ht="31.5" customHeight="1" x14ac:dyDescent="0.35">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row>
    <row r="558" spans="1:38" ht="31.5" customHeight="1" x14ac:dyDescent="0.35">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row>
    <row r="559" spans="1:38" ht="31.5" customHeight="1" x14ac:dyDescent="0.35">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row>
    <row r="560" spans="1:38" ht="31.5" customHeight="1" x14ac:dyDescent="0.35">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row>
    <row r="561" spans="1:38" ht="31.5" customHeight="1" x14ac:dyDescent="0.35">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row>
    <row r="562" spans="1:38" ht="31.5" customHeight="1" x14ac:dyDescent="0.35">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row>
    <row r="563" spans="1:38" ht="31.5" customHeight="1" x14ac:dyDescent="0.35">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row>
    <row r="564" spans="1:38" ht="31.5" customHeight="1" x14ac:dyDescent="0.35">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row>
    <row r="565" spans="1:38" ht="31.5" customHeight="1" x14ac:dyDescent="0.3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row>
    <row r="566" spans="1:38" ht="31.5" customHeight="1" x14ac:dyDescent="0.35">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row>
    <row r="567" spans="1:38" ht="31.5" customHeight="1" x14ac:dyDescent="0.35">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row>
    <row r="568" spans="1:38" ht="31.5" customHeight="1" x14ac:dyDescent="0.35">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row>
    <row r="569" spans="1:38" ht="31.5" customHeight="1" x14ac:dyDescent="0.35">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row>
    <row r="570" spans="1:38" ht="31.5" customHeight="1" x14ac:dyDescent="0.35">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row>
    <row r="571" spans="1:38" ht="31.5" customHeight="1" x14ac:dyDescent="0.35">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row>
    <row r="572" spans="1:38" ht="31.5" customHeight="1" x14ac:dyDescent="0.35">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row>
    <row r="573" spans="1:38" ht="31.5" customHeight="1" x14ac:dyDescent="0.35">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row>
    <row r="574" spans="1:38" ht="31.5" customHeight="1" x14ac:dyDescent="0.35">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row>
    <row r="575" spans="1:38" ht="31.5" customHeight="1" x14ac:dyDescent="0.3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row>
    <row r="576" spans="1:38" ht="31.5" customHeight="1" x14ac:dyDescent="0.35">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row>
    <row r="577" spans="1:38" ht="31.5" customHeight="1" x14ac:dyDescent="0.35">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row>
    <row r="578" spans="1:38" ht="31.5" customHeight="1" x14ac:dyDescent="0.35">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row>
    <row r="579" spans="1:38" ht="31.5" customHeight="1" x14ac:dyDescent="0.35">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row>
    <row r="580" spans="1:38" ht="31.5" customHeight="1" x14ac:dyDescent="0.35">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row>
    <row r="581" spans="1:38" ht="31.5" customHeight="1" x14ac:dyDescent="0.35">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row>
    <row r="582" spans="1:38" ht="31.5" customHeight="1" x14ac:dyDescent="0.35">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row>
    <row r="583" spans="1:38" ht="31.5" customHeight="1" x14ac:dyDescent="0.35">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row>
    <row r="584" spans="1:38" ht="31.5" customHeight="1" x14ac:dyDescent="0.35">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row>
    <row r="585" spans="1:38" ht="31.5" customHeight="1" x14ac:dyDescent="0.3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row>
    <row r="586" spans="1:38" ht="31.5" customHeight="1" x14ac:dyDescent="0.35">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row>
    <row r="587" spans="1:38" ht="31.5" customHeight="1" x14ac:dyDescent="0.35">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row>
    <row r="588" spans="1:38" ht="31.5" customHeight="1" x14ac:dyDescent="0.35">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row>
    <row r="589" spans="1:38" ht="31.5" customHeight="1" x14ac:dyDescent="0.35">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row>
    <row r="590" spans="1:38" ht="31.5" customHeight="1" x14ac:dyDescent="0.35">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row>
    <row r="591" spans="1:38" ht="31.5" customHeight="1" x14ac:dyDescent="0.35">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row>
    <row r="592" spans="1:38" ht="31.5" customHeight="1" x14ac:dyDescent="0.35">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row>
    <row r="593" spans="1:38" ht="31.5" customHeight="1" x14ac:dyDescent="0.35">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row>
    <row r="594" spans="1:38" ht="31.5" customHeight="1" x14ac:dyDescent="0.35">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row>
    <row r="595" spans="1:38" ht="31.5" customHeight="1" x14ac:dyDescent="0.3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row>
    <row r="596" spans="1:38" ht="31.5" customHeight="1" x14ac:dyDescent="0.35">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row>
    <row r="597" spans="1:38" ht="31.5" customHeight="1" x14ac:dyDescent="0.35">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row>
    <row r="598" spans="1:38" ht="31.5" customHeight="1" x14ac:dyDescent="0.35">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row>
    <row r="599" spans="1:38" ht="31.5" customHeight="1" x14ac:dyDescent="0.35">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row>
    <row r="600" spans="1:38" ht="31.5" customHeight="1" x14ac:dyDescent="0.35">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row>
    <row r="601" spans="1:38" ht="31.5" customHeight="1" x14ac:dyDescent="0.35">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row>
    <row r="602" spans="1:38" ht="31.5" customHeight="1" x14ac:dyDescent="0.35">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row>
    <row r="603" spans="1:38" ht="31.5" customHeight="1" x14ac:dyDescent="0.35">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row>
    <row r="604" spans="1:38" ht="31.5" customHeight="1" x14ac:dyDescent="0.35">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row>
    <row r="605" spans="1:38" ht="31.5" customHeight="1" x14ac:dyDescent="0.3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row>
    <row r="606" spans="1:38" ht="31.5" customHeight="1" x14ac:dyDescent="0.35">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row>
    <row r="607" spans="1:38" ht="31.5" customHeight="1" x14ac:dyDescent="0.35">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row>
    <row r="608" spans="1:38" ht="31.5" customHeight="1" x14ac:dyDescent="0.35">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row>
    <row r="609" spans="1:38" ht="31.5" customHeight="1" x14ac:dyDescent="0.35">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row>
    <row r="610" spans="1:38" ht="31.5" customHeight="1" x14ac:dyDescent="0.35">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row>
    <row r="611" spans="1:38" ht="31.5" customHeight="1" x14ac:dyDescent="0.35">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row>
    <row r="612" spans="1:38" ht="31.5" customHeight="1" x14ac:dyDescent="0.35">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row>
    <row r="613" spans="1:38" ht="31.5" customHeight="1" x14ac:dyDescent="0.35">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row>
    <row r="614" spans="1:38" ht="31.5" customHeight="1" x14ac:dyDescent="0.35">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row>
    <row r="615" spans="1:38" ht="31.5" customHeight="1" x14ac:dyDescent="0.3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row>
    <row r="616" spans="1:38" ht="31.5" customHeight="1" x14ac:dyDescent="0.35">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row>
    <row r="617" spans="1:38" ht="31.5" customHeight="1" x14ac:dyDescent="0.35">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row>
    <row r="618" spans="1:38" ht="31.5" customHeight="1" x14ac:dyDescent="0.35">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row>
    <row r="619" spans="1:38" ht="31.5" customHeight="1" x14ac:dyDescent="0.35">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row>
    <row r="620" spans="1:38" ht="31.5" customHeight="1" x14ac:dyDescent="0.35">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row>
    <row r="621" spans="1:38" ht="31.5" customHeight="1" x14ac:dyDescent="0.35">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row>
    <row r="622" spans="1:38" ht="31.5" customHeight="1" x14ac:dyDescent="0.35">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row>
    <row r="623" spans="1:38" ht="31.5" customHeight="1" x14ac:dyDescent="0.35">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row>
    <row r="624" spans="1:38" ht="31.5" customHeight="1" x14ac:dyDescent="0.35">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row>
    <row r="625" spans="1:38" ht="31.5" customHeight="1" x14ac:dyDescent="0.3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row>
    <row r="626" spans="1:38" ht="31.5" customHeight="1" x14ac:dyDescent="0.35">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row>
    <row r="627" spans="1:38" ht="31.5" customHeight="1" x14ac:dyDescent="0.35">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row>
    <row r="628" spans="1:38" ht="31.5" customHeight="1" x14ac:dyDescent="0.35">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row>
    <row r="629" spans="1:38" ht="31.5" customHeight="1" x14ac:dyDescent="0.35">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row>
    <row r="630" spans="1:38" ht="31.5" customHeight="1" x14ac:dyDescent="0.35">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row>
    <row r="631" spans="1:38" ht="31.5" customHeight="1" x14ac:dyDescent="0.35">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row>
    <row r="632" spans="1:38" ht="31.5" customHeight="1" x14ac:dyDescent="0.35">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row>
    <row r="633" spans="1:38" ht="31.5" customHeight="1" x14ac:dyDescent="0.35">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row>
    <row r="634" spans="1:38" ht="31.5" customHeight="1" x14ac:dyDescent="0.35">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row>
    <row r="635" spans="1:38" ht="31.5" customHeight="1" x14ac:dyDescent="0.3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row>
    <row r="636" spans="1:38" ht="31.5" customHeight="1" x14ac:dyDescent="0.35">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row>
    <row r="637" spans="1:38" ht="31.5" customHeight="1" x14ac:dyDescent="0.35">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row>
    <row r="638" spans="1:38" ht="31.5" customHeight="1" x14ac:dyDescent="0.35">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row>
    <row r="639" spans="1:38" ht="31.5" customHeight="1" x14ac:dyDescent="0.35">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row>
    <row r="640" spans="1:38" ht="31.5" customHeight="1" x14ac:dyDescent="0.35">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row>
    <row r="641" spans="1:38" ht="31.5" customHeight="1" x14ac:dyDescent="0.35">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row>
    <row r="642" spans="1:38" ht="31.5" customHeight="1" x14ac:dyDescent="0.35">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row>
    <row r="643" spans="1:38" ht="31.5" customHeight="1" x14ac:dyDescent="0.35">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row>
    <row r="644" spans="1:38" ht="31.5" customHeight="1" x14ac:dyDescent="0.35">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row>
    <row r="645" spans="1:38" ht="31.5" customHeight="1" x14ac:dyDescent="0.3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row>
    <row r="646" spans="1:38" ht="31.5" customHeight="1" x14ac:dyDescent="0.35">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row>
    <row r="647" spans="1:38" ht="31.5" customHeight="1" x14ac:dyDescent="0.35">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row>
    <row r="648" spans="1:38" ht="31.5" customHeight="1" x14ac:dyDescent="0.35">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row>
    <row r="649" spans="1:38" ht="31.5" customHeight="1" x14ac:dyDescent="0.35">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row>
    <row r="650" spans="1:38" ht="31.5" customHeight="1" x14ac:dyDescent="0.35">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row>
    <row r="651" spans="1:38" ht="31.5" customHeight="1" x14ac:dyDescent="0.35">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row>
    <row r="652" spans="1:38" ht="31.5" customHeight="1" x14ac:dyDescent="0.35">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row>
    <row r="653" spans="1:38" ht="31.5" customHeight="1" x14ac:dyDescent="0.35">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row>
    <row r="654" spans="1:38" ht="31.5" customHeight="1" x14ac:dyDescent="0.35">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row>
    <row r="655" spans="1:38" ht="31.5" customHeight="1" x14ac:dyDescent="0.3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row>
    <row r="656" spans="1:38" ht="31.5" customHeight="1" x14ac:dyDescent="0.35">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row>
    <row r="657" spans="1:38" ht="31.5" customHeight="1" x14ac:dyDescent="0.35">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row>
    <row r="658" spans="1:38" ht="31.5" customHeight="1" x14ac:dyDescent="0.3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row>
    <row r="659" spans="1:38" ht="31.5" customHeight="1" x14ac:dyDescent="0.3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row>
    <row r="660" spans="1:38" ht="31.5" customHeight="1" x14ac:dyDescent="0.35">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row>
    <row r="661" spans="1:38" ht="31.5" customHeight="1" x14ac:dyDescent="0.35">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row>
    <row r="662" spans="1:38" ht="31.5" customHeight="1" x14ac:dyDescent="0.35">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row>
    <row r="663" spans="1:38" ht="31.5" customHeight="1" x14ac:dyDescent="0.35">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row>
    <row r="664" spans="1:38" ht="31.5" customHeight="1" x14ac:dyDescent="0.35">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row>
    <row r="665" spans="1:38" ht="31.5" customHeight="1" x14ac:dyDescent="0.3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row>
    <row r="666" spans="1:38" ht="31.5" customHeight="1" x14ac:dyDescent="0.35">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row>
    <row r="667" spans="1:38" ht="31.5" customHeight="1" x14ac:dyDescent="0.35">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row>
    <row r="668" spans="1:38" ht="31.5" customHeight="1" x14ac:dyDescent="0.35">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row>
    <row r="669" spans="1:38" ht="31.5" customHeight="1" x14ac:dyDescent="0.35">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row>
    <row r="670" spans="1:38" ht="31.5" customHeight="1" x14ac:dyDescent="0.35">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row>
    <row r="671" spans="1:38" ht="31.5" customHeight="1" x14ac:dyDescent="0.35">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row>
    <row r="672" spans="1:38" ht="31.5" customHeight="1" x14ac:dyDescent="0.3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row>
    <row r="673" spans="1:38" ht="31.5" customHeight="1" x14ac:dyDescent="0.3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row>
    <row r="674" spans="1:38" ht="31.5" customHeight="1" x14ac:dyDescent="0.35">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row>
    <row r="675" spans="1:38" ht="31.5" customHeight="1" x14ac:dyDescent="0.3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row>
    <row r="676" spans="1:38" ht="31.5" customHeight="1" x14ac:dyDescent="0.35">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row>
    <row r="677" spans="1:38" ht="31.5" customHeight="1" x14ac:dyDescent="0.35">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row>
    <row r="678" spans="1:38" ht="31.5" customHeight="1" x14ac:dyDescent="0.35">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row>
    <row r="679" spans="1:38" ht="31.5" customHeight="1" x14ac:dyDescent="0.35">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row>
    <row r="680" spans="1:38" ht="31.5" customHeight="1" x14ac:dyDescent="0.35">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row>
    <row r="681" spans="1:38" ht="31.5" customHeight="1" x14ac:dyDescent="0.35">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row>
    <row r="682" spans="1:38" ht="31.5" customHeight="1" x14ac:dyDescent="0.35">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row>
    <row r="683" spans="1:38" ht="31.5" customHeight="1" x14ac:dyDescent="0.35">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row>
    <row r="684" spans="1:38" ht="31.5" customHeight="1" x14ac:dyDescent="0.35">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row>
    <row r="685" spans="1:38" ht="31.5" customHeight="1" x14ac:dyDescent="0.3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row>
    <row r="686" spans="1:38" ht="31.5" customHeight="1" x14ac:dyDescent="0.35">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row>
    <row r="687" spans="1:38" ht="31.5" customHeight="1" x14ac:dyDescent="0.35">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row>
    <row r="688" spans="1:38" ht="31.5" customHeight="1" x14ac:dyDescent="0.35">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row>
    <row r="689" spans="1:38" ht="31.5" customHeight="1" x14ac:dyDescent="0.35">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row>
    <row r="690" spans="1:38" ht="31.5" customHeight="1" x14ac:dyDescent="0.35">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row>
    <row r="691" spans="1:38" ht="31.5" customHeight="1" x14ac:dyDescent="0.35">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row>
    <row r="692" spans="1:38" ht="31.5" customHeight="1" x14ac:dyDescent="0.35">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row>
    <row r="693" spans="1:38" ht="31.5" customHeight="1" x14ac:dyDescent="0.35">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row>
    <row r="694" spans="1:38" ht="31.5" customHeight="1" x14ac:dyDescent="0.35">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row>
    <row r="695" spans="1:38" ht="31.5" customHeight="1" x14ac:dyDescent="0.3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row>
    <row r="696" spans="1:38" ht="31.5" customHeight="1" x14ac:dyDescent="0.35">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row>
    <row r="697" spans="1:38" ht="31.5" customHeight="1" x14ac:dyDescent="0.35">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row>
    <row r="698" spans="1:38" ht="31.5" customHeight="1" x14ac:dyDescent="0.35">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row>
    <row r="699" spans="1:38" ht="31.5" customHeight="1" x14ac:dyDescent="0.35">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row>
    <row r="700" spans="1:38" ht="31.5" customHeight="1" x14ac:dyDescent="0.35">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row>
    <row r="701" spans="1:38" ht="31.5" customHeight="1" x14ac:dyDescent="0.35">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row>
    <row r="702" spans="1:38" ht="31.5" customHeight="1" x14ac:dyDescent="0.35">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row>
    <row r="703" spans="1:38" ht="31.5" customHeight="1" x14ac:dyDescent="0.35">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row>
    <row r="704" spans="1:38" ht="31.5" customHeight="1" x14ac:dyDescent="0.35">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row>
    <row r="705" spans="1:38" ht="31.5" customHeight="1" x14ac:dyDescent="0.3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row>
    <row r="706" spans="1:38" ht="31.5" customHeight="1" x14ac:dyDescent="0.35">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row>
    <row r="707" spans="1:38" ht="31.5" customHeight="1" x14ac:dyDescent="0.35">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row>
    <row r="708" spans="1:38" ht="31.5" customHeight="1" x14ac:dyDescent="0.35">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row>
    <row r="709" spans="1:38" ht="31.5" customHeight="1" x14ac:dyDescent="0.35">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row>
    <row r="710" spans="1:38" ht="31.5" customHeight="1" x14ac:dyDescent="0.35">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row>
    <row r="711" spans="1:38" ht="31.5" customHeight="1" x14ac:dyDescent="0.35">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row>
    <row r="712" spans="1:38" ht="31.5" customHeight="1" x14ac:dyDescent="0.35">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row>
    <row r="713" spans="1:38" ht="31.5" customHeight="1" x14ac:dyDescent="0.35">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row>
    <row r="714" spans="1:38" ht="31.5" customHeight="1" x14ac:dyDescent="0.35">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row>
    <row r="715" spans="1:38" ht="31.5" customHeight="1" x14ac:dyDescent="0.3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row>
    <row r="716" spans="1:38" ht="31.5" customHeight="1" x14ac:dyDescent="0.35">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row>
    <row r="717" spans="1:38" ht="31.5" customHeight="1" x14ac:dyDescent="0.35">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row>
    <row r="718" spans="1:38" ht="31.5" customHeight="1" x14ac:dyDescent="0.35">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row>
    <row r="719" spans="1:38" ht="31.5" customHeight="1" x14ac:dyDescent="0.35">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row>
    <row r="720" spans="1:38" ht="31.5" customHeight="1" x14ac:dyDescent="0.35">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row>
    <row r="721" spans="1:38" ht="31.5" customHeight="1" x14ac:dyDescent="0.35">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row>
    <row r="722" spans="1:38" ht="31.5" customHeight="1" x14ac:dyDescent="0.35">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row>
    <row r="723" spans="1:38" ht="31.5" customHeight="1" x14ac:dyDescent="0.35">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row>
    <row r="724" spans="1:38" ht="31.5" customHeight="1" x14ac:dyDescent="0.35">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row>
    <row r="725" spans="1:38" ht="31.5" customHeight="1" x14ac:dyDescent="0.3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row>
    <row r="726" spans="1:38" ht="31.5" customHeight="1" x14ac:dyDescent="0.35">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row>
    <row r="727" spans="1:38" ht="31.5" customHeight="1" x14ac:dyDescent="0.35">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row>
    <row r="728" spans="1:38" ht="31.5" customHeight="1" x14ac:dyDescent="0.35">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row>
    <row r="729" spans="1:38" ht="31.5" customHeight="1" x14ac:dyDescent="0.35">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row>
    <row r="730" spans="1:38" ht="31.5" customHeight="1" x14ac:dyDescent="0.35">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row>
    <row r="731" spans="1:38" ht="31.5" customHeight="1" x14ac:dyDescent="0.35">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row>
    <row r="732" spans="1:38" ht="31.5" customHeight="1" x14ac:dyDescent="0.35">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row>
    <row r="733" spans="1:38" ht="31.5" customHeight="1" x14ac:dyDescent="0.35">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row>
    <row r="734" spans="1:38" ht="31.5" customHeight="1" x14ac:dyDescent="0.35">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row>
    <row r="735" spans="1:38" ht="31.5" customHeight="1" x14ac:dyDescent="0.3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c r="AL735" s="71"/>
    </row>
    <row r="736" spans="1:38" ht="31.5" customHeight="1" x14ac:dyDescent="0.35">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c r="AL736" s="71"/>
    </row>
    <row r="737" spans="1:38" ht="31.5" customHeight="1" x14ac:dyDescent="0.35">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c r="AL737" s="71"/>
    </row>
    <row r="738" spans="1:38" ht="31.5" customHeight="1" x14ac:dyDescent="0.35">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c r="AL738" s="71"/>
    </row>
    <row r="739" spans="1:38" ht="31.5" customHeight="1" x14ac:dyDescent="0.35">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c r="AL739" s="71"/>
    </row>
    <row r="740" spans="1:38" ht="31.5" customHeight="1" x14ac:dyDescent="0.35">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c r="AL740" s="71"/>
    </row>
    <row r="741" spans="1:38" ht="31.5" customHeight="1" x14ac:dyDescent="0.35">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c r="AL741" s="71"/>
    </row>
    <row r="742" spans="1:38" ht="31.5" customHeight="1" x14ac:dyDescent="0.35">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c r="AL742" s="71"/>
    </row>
    <row r="743" spans="1:38" ht="31.5" customHeight="1" x14ac:dyDescent="0.35">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c r="AL743" s="71"/>
    </row>
    <row r="744" spans="1:38" ht="31.5" customHeight="1" x14ac:dyDescent="0.35">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c r="AL744" s="71"/>
    </row>
    <row r="745" spans="1:38" ht="31.5" customHeight="1" x14ac:dyDescent="0.3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c r="AL745" s="71"/>
    </row>
    <row r="746" spans="1:38" ht="31.5" customHeight="1" x14ac:dyDescent="0.35">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c r="AL746" s="71"/>
    </row>
    <row r="747" spans="1:38" ht="31.5" customHeight="1" x14ac:dyDescent="0.35">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c r="AL747" s="71"/>
    </row>
    <row r="748" spans="1:38" ht="31.5" customHeight="1" x14ac:dyDescent="0.35">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c r="AL748" s="71"/>
    </row>
    <row r="749" spans="1:38" ht="31.5" customHeight="1" x14ac:dyDescent="0.35">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c r="AL749" s="71"/>
    </row>
    <row r="750" spans="1:38" ht="31.5" customHeight="1" x14ac:dyDescent="0.35">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c r="AL750" s="71"/>
    </row>
    <row r="751" spans="1:38" ht="31.5" customHeight="1" x14ac:dyDescent="0.35">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c r="AL751" s="71"/>
    </row>
    <row r="752" spans="1:38" ht="31.5" customHeight="1" x14ac:dyDescent="0.35">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c r="AL752" s="71"/>
    </row>
    <row r="753" spans="1:38" ht="31.5" customHeight="1" x14ac:dyDescent="0.35">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c r="AL753" s="71"/>
    </row>
    <row r="754" spans="1:38" ht="31.5" customHeight="1" x14ac:dyDescent="0.35">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c r="AL754" s="71"/>
    </row>
    <row r="755" spans="1:38" ht="31.5" customHeight="1" x14ac:dyDescent="0.3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c r="AL755" s="71"/>
    </row>
    <row r="756" spans="1:38" ht="31.5" customHeight="1" x14ac:dyDescent="0.35">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c r="AL756" s="71"/>
    </row>
    <row r="757" spans="1:38" ht="31.5" customHeight="1" x14ac:dyDescent="0.35">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c r="AL757" s="71"/>
    </row>
    <row r="758" spans="1:38" ht="31.5" customHeight="1" x14ac:dyDescent="0.35">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c r="AL758" s="71"/>
    </row>
    <row r="759" spans="1:38" ht="31.5" customHeight="1" x14ac:dyDescent="0.35">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c r="AL759" s="71"/>
    </row>
    <row r="760" spans="1:38" ht="31.5" customHeight="1" x14ac:dyDescent="0.35">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c r="AL760" s="71"/>
    </row>
    <row r="761" spans="1:38" ht="31.5" customHeight="1" x14ac:dyDescent="0.35">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c r="AL761" s="71"/>
    </row>
    <row r="762" spans="1:38" ht="31.5" customHeight="1" x14ac:dyDescent="0.35">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c r="AL762" s="71"/>
    </row>
    <row r="763" spans="1:38" ht="31.5" customHeight="1" x14ac:dyDescent="0.35">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c r="AL763" s="71"/>
    </row>
    <row r="764" spans="1:38" ht="31.5" customHeight="1" x14ac:dyDescent="0.35">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row>
    <row r="765" spans="1:38" ht="31.5" customHeight="1" x14ac:dyDescent="0.3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c r="AL765" s="71"/>
    </row>
    <row r="766" spans="1:38" ht="31.5" customHeight="1" x14ac:dyDescent="0.35">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c r="AL766" s="71"/>
    </row>
    <row r="767" spans="1:38" ht="31.5" customHeight="1" x14ac:dyDescent="0.35">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c r="AL767" s="71"/>
    </row>
    <row r="768" spans="1:38" ht="31.5" customHeight="1" x14ac:dyDescent="0.35">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c r="AL768" s="71"/>
    </row>
    <row r="769" spans="1:38" ht="31.5" customHeight="1" x14ac:dyDescent="0.35">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c r="AL769" s="71"/>
    </row>
    <row r="770" spans="1:38" ht="31.5" customHeight="1" x14ac:dyDescent="0.35">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c r="AL770" s="71"/>
    </row>
    <row r="771" spans="1:38" ht="31.5" customHeight="1" x14ac:dyDescent="0.35">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c r="AL771" s="71"/>
    </row>
    <row r="772" spans="1:38" ht="31.5" customHeight="1" x14ac:dyDescent="0.35">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c r="AL772" s="71"/>
    </row>
    <row r="773" spans="1:38" ht="31.5" customHeight="1" x14ac:dyDescent="0.35">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row>
    <row r="774" spans="1:38" ht="31.5" customHeight="1" x14ac:dyDescent="0.35">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c r="AL774" s="71"/>
    </row>
    <row r="775" spans="1:38" ht="31.5" customHeight="1" x14ac:dyDescent="0.3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c r="AL775" s="71"/>
    </row>
    <row r="776" spans="1:38" ht="31.5" customHeight="1" x14ac:dyDescent="0.35">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c r="AL776" s="71"/>
    </row>
    <row r="777" spans="1:38" ht="31.5" customHeight="1" x14ac:dyDescent="0.35">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c r="AL777" s="71"/>
    </row>
    <row r="778" spans="1:38" ht="31.5" customHeight="1" x14ac:dyDescent="0.35">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c r="AL778" s="71"/>
    </row>
    <row r="779" spans="1:38" ht="31.5" customHeight="1" x14ac:dyDescent="0.35">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c r="AL779" s="71"/>
    </row>
    <row r="780" spans="1:38" ht="31.5" customHeight="1" x14ac:dyDescent="0.35">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c r="AL780" s="71"/>
    </row>
    <row r="781" spans="1:38" ht="31.5" customHeight="1" x14ac:dyDescent="0.35">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c r="AL781" s="71"/>
    </row>
    <row r="782" spans="1:38" ht="31.5" customHeight="1" x14ac:dyDescent="0.35">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c r="AL782" s="71"/>
    </row>
    <row r="783" spans="1:38" ht="31.5" customHeight="1" x14ac:dyDescent="0.35">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c r="AL783" s="71"/>
    </row>
    <row r="784" spans="1:38" ht="31.5" customHeight="1" x14ac:dyDescent="0.35">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c r="AL784" s="71"/>
    </row>
    <row r="785" spans="1:38" ht="31.5" customHeight="1" x14ac:dyDescent="0.3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c r="AL785" s="71"/>
    </row>
    <row r="786" spans="1:38" ht="31.5" customHeight="1" x14ac:dyDescent="0.35">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c r="AL786" s="71"/>
    </row>
    <row r="787" spans="1:38" ht="31.5" customHeight="1" x14ac:dyDescent="0.35">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c r="AL787" s="71"/>
    </row>
    <row r="788" spans="1:38" ht="31.5" customHeight="1" x14ac:dyDescent="0.35">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c r="AL788" s="71"/>
    </row>
    <row r="789" spans="1:38" ht="31.5" customHeight="1" x14ac:dyDescent="0.35">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c r="AL789" s="71"/>
    </row>
    <row r="790" spans="1:38" ht="31.5" customHeight="1" x14ac:dyDescent="0.35">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c r="AL790" s="71"/>
    </row>
    <row r="791" spans="1:38" ht="31.5" customHeight="1" x14ac:dyDescent="0.35">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c r="AL791" s="71"/>
    </row>
    <row r="792" spans="1:38" ht="31.5" customHeight="1" x14ac:dyDescent="0.35">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c r="AL792" s="71"/>
    </row>
    <row r="793" spans="1:38" ht="31.5" customHeight="1" x14ac:dyDescent="0.35">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c r="AL793" s="71"/>
    </row>
    <row r="794" spans="1:38" ht="31.5" customHeight="1" x14ac:dyDescent="0.35">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c r="AL794" s="71"/>
    </row>
    <row r="795" spans="1:38" ht="31.5" customHeight="1" x14ac:dyDescent="0.3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c r="AL795" s="71"/>
    </row>
    <row r="796" spans="1:38" ht="31.5" customHeight="1" x14ac:dyDescent="0.35">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c r="AL796" s="71"/>
    </row>
    <row r="797" spans="1:38" ht="31.5" customHeight="1" x14ac:dyDescent="0.35">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c r="AL797" s="71"/>
    </row>
    <row r="798" spans="1:38" ht="31.5" customHeight="1" x14ac:dyDescent="0.35">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c r="AL798" s="71"/>
    </row>
    <row r="799" spans="1:38" ht="31.5" customHeight="1" x14ac:dyDescent="0.35">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c r="AL799" s="71"/>
    </row>
    <row r="800" spans="1:38" ht="31.5" customHeight="1" x14ac:dyDescent="0.35">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c r="AL800" s="71"/>
    </row>
    <row r="801" spans="1:38" ht="31.5" customHeight="1" x14ac:dyDescent="0.35">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c r="AL801" s="71"/>
    </row>
    <row r="802" spans="1:38" ht="31.5" customHeight="1" x14ac:dyDescent="0.35">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c r="AL802" s="71"/>
    </row>
    <row r="803" spans="1:38" ht="31.5" customHeight="1" x14ac:dyDescent="0.35">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c r="AL803" s="71"/>
    </row>
    <row r="804" spans="1:38" ht="31.5" customHeight="1" x14ac:dyDescent="0.35">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row>
    <row r="805" spans="1:38" ht="31.5" customHeight="1" x14ac:dyDescent="0.3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c r="AL805" s="71"/>
    </row>
    <row r="806" spans="1:38" ht="31.5" customHeight="1" x14ac:dyDescent="0.35">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c r="AL806" s="71"/>
    </row>
    <row r="807" spans="1:38" ht="31.5" customHeight="1" x14ac:dyDescent="0.35">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c r="AL807" s="71"/>
    </row>
    <row r="808" spans="1:38" ht="31.5" customHeight="1" x14ac:dyDescent="0.35">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c r="AL808" s="71"/>
    </row>
    <row r="809" spans="1:38" ht="31.5" customHeight="1" x14ac:dyDescent="0.35">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c r="AL809" s="71"/>
    </row>
    <row r="810" spans="1:38" ht="31.5" customHeight="1" x14ac:dyDescent="0.35">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c r="AL810" s="71"/>
    </row>
    <row r="811" spans="1:38" ht="31.5" customHeight="1" x14ac:dyDescent="0.35">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c r="AL811" s="71"/>
    </row>
    <row r="812" spans="1:38" ht="31.5" customHeight="1" x14ac:dyDescent="0.35">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c r="AL812" s="71"/>
    </row>
    <row r="813" spans="1:38" ht="31.5" customHeight="1" x14ac:dyDescent="0.35">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c r="AL813" s="71"/>
    </row>
    <row r="814" spans="1:38" ht="31.5" customHeight="1" x14ac:dyDescent="0.35">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c r="AL814" s="71"/>
    </row>
    <row r="815" spans="1:38" ht="31.5" customHeight="1" x14ac:dyDescent="0.3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c r="AL815" s="71"/>
    </row>
    <row r="816" spans="1:38" ht="31.5" customHeight="1" x14ac:dyDescent="0.35">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c r="AL816" s="71"/>
    </row>
    <row r="817" spans="1:38" ht="31.5" customHeight="1" x14ac:dyDescent="0.35">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c r="AL817" s="71"/>
    </row>
    <row r="818" spans="1:38" ht="31.5" customHeight="1" x14ac:dyDescent="0.35">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c r="AL818" s="71"/>
    </row>
    <row r="819" spans="1:38" ht="31.5" customHeight="1" x14ac:dyDescent="0.35">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c r="AL819" s="71"/>
    </row>
    <row r="820" spans="1:38" ht="31.5" customHeight="1" x14ac:dyDescent="0.35">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c r="AL820" s="71"/>
    </row>
    <row r="821" spans="1:38" ht="31.5" customHeight="1" x14ac:dyDescent="0.35">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c r="AL821" s="71"/>
    </row>
    <row r="822" spans="1:38" ht="31.5" customHeight="1" x14ac:dyDescent="0.35">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c r="AL822" s="71"/>
    </row>
    <row r="823" spans="1:38" ht="31.5" customHeight="1" x14ac:dyDescent="0.35">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c r="AL823" s="71"/>
    </row>
    <row r="824" spans="1:38" ht="31.5" customHeight="1" x14ac:dyDescent="0.35">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c r="AL824" s="71"/>
    </row>
    <row r="825" spans="1:38" ht="31.5" customHeight="1" x14ac:dyDescent="0.3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c r="AL825" s="71"/>
    </row>
    <row r="826" spans="1:38" ht="31.5" customHeight="1" x14ac:dyDescent="0.35">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c r="AL826" s="71"/>
    </row>
    <row r="827" spans="1:38" ht="31.5" customHeight="1" x14ac:dyDescent="0.35">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c r="AL827" s="71"/>
    </row>
    <row r="828" spans="1:38" ht="31.5" customHeight="1" x14ac:dyDescent="0.35">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c r="AL828" s="71"/>
    </row>
    <row r="829" spans="1:38" ht="31.5" customHeight="1" x14ac:dyDescent="0.35">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c r="AL829" s="71"/>
    </row>
    <row r="830" spans="1:38" ht="31.5" customHeight="1" x14ac:dyDescent="0.35">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c r="AL830" s="71"/>
    </row>
    <row r="831" spans="1:38" ht="31.5" customHeight="1" x14ac:dyDescent="0.35">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c r="AL831" s="71"/>
    </row>
    <row r="832" spans="1:38" ht="31.5" customHeight="1" x14ac:dyDescent="0.35">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c r="AL832" s="71"/>
    </row>
    <row r="833" spans="1:38" ht="31.5" customHeight="1" x14ac:dyDescent="0.35">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c r="AL833" s="71"/>
    </row>
    <row r="834" spans="1:38" ht="31.5" customHeight="1" x14ac:dyDescent="0.35">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c r="AL834" s="71"/>
    </row>
    <row r="835" spans="1:38" ht="31.5" customHeight="1" x14ac:dyDescent="0.3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c r="AL835" s="71"/>
    </row>
    <row r="836" spans="1:38" ht="31.5" customHeight="1" x14ac:dyDescent="0.35">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c r="AL836" s="71"/>
    </row>
    <row r="837" spans="1:38" ht="31.5" customHeight="1" x14ac:dyDescent="0.35">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c r="AL837" s="71"/>
    </row>
    <row r="838" spans="1:38" ht="31.5" customHeight="1" x14ac:dyDescent="0.35">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c r="AL838" s="71"/>
    </row>
    <row r="839" spans="1:38" ht="31.5" customHeight="1" x14ac:dyDescent="0.35">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c r="AL839" s="71"/>
    </row>
    <row r="840" spans="1:38" ht="31.5" customHeight="1" x14ac:dyDescent="0.35">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c r="AL840" s="71"/>
    </row>
    <row r="841" spans="1:38" ht="31.5" customHeight="1" x14ac:dyDescent="0.35">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c r="AL841" s="71"/>
    </row>
    <row r="842" spans="1:38" ht="31.5" customHeight="1" x14ac:dyDescent="0.35">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c r="AL842" s="71"/>
    </row>
    <row r="843" spans="1:38" ht="31.5" customHeight="1" x14ac:dyDescent="0.35">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c r="AL843" s="71"/>
    </row>
    <row r="844" spans="1:38" ht="31.5" customHeight="1" x14ac:dyDescent="0.35">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c r="AL844" s="71"/>
    </row>
    <row r="845" spans="1:38" ht="31.5" customHeight="1" x14ac:dyDescent="0.3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c r="AL845" s="71"/>
    </row>
    <row r="846" spans="1:38" ht="31.5" customHeight="1" x14ac:dyDescent="0.35">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c r="AL846" s="71"/>
    </row>
    <row r="847" spans="1:38" ht="31.5" customHeight="1" x14ac:dyDescent="0.35">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c r="AL847" s="71"/>
    </row>
    <row r="848" spans="1:38" ht="31.5" customHeight="1" x14ac:dyDescent="0.35">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row>
    <row r="849" spans="1:38" ht="31.5" customHeight="1" x14ac:dyDescent="0.35">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c r="AL849" s="71"/>
    </row>
    <row r="850" spans="1:38" ht="31.5" customHeight="1" x14ac:dyDescent="0.35">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c r="AL850" s="71"/>
    </row>
    <row r="851" spans="1:38" ht="31.5" customHeight="1" x14ac:dyDescent="0.35">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c r="AL851" s="71"/>
    </row>
    <row r="852" spans="1:38" ht="31.5" customHeight="1" x14ac:dyDescent="0.35">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c r="AL852" s="71"/>
    </row>
    <row r="853" spans="1:38" ht="31.5" customHeight="1" x14ac:dyDescent="0.35">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c r="AL853" s="71"/>
    </row>
    <row r="854" spans="1:38" ht="31.5" customHeight="1" x14ac:dyDescent="0.35">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c r="AL854" s="71"/>
    </row>
    <row r="855" spans="1:38" ht="31.5" customHeight="1" x14ac:dyDescent="0.3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c r="AL855" s="71"/>
    </row>
    <row r="856" spans="1:38" ht="31.5" customHeight="1" x14ac:dyDescent="0.35">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71"/>
      <c r="AG856" s="71"/>
      <c r="AH856" s="71"/>
      <c r="AI856" s="71"/>
      <c r="AJ856" s="71"/>
      <c r="AK856" s="71"/>
      <c r="AL856" s="71"/>
    </row>
    <row r="857" spans="1:38" ht="31.5" customHeight="1" x14ac:dyDescent="0.35">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c r="AA857" s="71"/>
      <c r="AB857" s="71"/>
      <c r="AC857" s="71"/>
      <c r="AD857" s="71"/>
      <c r="AE857" s="71"/>
      <c r="AF857" s="71"/>
      <c r="AG857" s="71"/>
      <c r="AH857" s="71"/>
      <c r="AI857" s="71"/>
      <c r="AJ857" s="71"/>
      <c r="AK857" s="71"/>
      <c r="AL857" s="71"/>
    </row>
    <row r="858" spans="1:38" ht="31.5" customHeight="1" x14ac:dyDescent="0.35">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1"/>
      <c r="AF858" s="71"/>
      <c r="AG858" s="71"/>
      <c r="AH858" s="71"/>
      <c r="AI858" s="71"/>
      <c r="AJ858" s="71"/>
      <c r="AK858" s="71"/>
      <c r="AL858" s="71"/>
    </row>
    <row r="859" spans="1:38" ht="31.5" customHeight="1" x14ac:dyDescent="0.35">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1"/>
      <c r="AF859" s="71"/>
      <c r="AG859" s="71"/>
      <c r="AH859" s="71"/>
      <c r="AI859" s="71"/>
      <c r="AJ859" s="71"/>
      <c r="AK859" s="71"/>
      <c r="AL859" s="71"/>
    </row>
    <row r="860" spans="1:38" ht="31.5" customHeight="1" x14ac:dyDescent="0.35">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1"/>
      <c r="AF860" s="71"/>
      <c r="AG860" s="71"/>
      <c r="AH860" s="71"/>
      <c r="AI860" s="71"/>
      <c r="AJ860" s="71"/>
      <c r="AK860" s="71"/>
      <c r="AL860" s="71"/>
    </row>
    <row r="861" spans="1:38" ht="31.5" customHeight="1" x14ac:dyDescent="0.35">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c r="AA861" s="71"/>
      <c r="AB861" s="71"/>
      <c r="AC861" s="71"/>
      <c r="AD861" s="71"/>
      <c r="AE861" s="71"/>
      <c r="AF861" s="71"/>
      <c r="AG861" s="71"/>
      <c r="AH861" s="71"/>
      <c r="AI861" s="71"/>
      <c r="AJ861" s="71"/>
      <c r="AK861" s="71"/>
      <c r="AL861" s="71"/>
    </row>
    <row r="862" spans="1:38" ht="31.5" customHeight="1" x14ac:dyDescent="0.35">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c r="AA862" s="71"/>
      <c r="AB862" s="71"/>
      <c r="AC862" s="71"/>
      <c r="AD862" s="71"/>
      <c r="AE862" s="71"/>
      <c r="AF862" s="71"/>
      <c r="AG862" s="71"/>
      <c r="AH862" s="71"/>
      <c r="AI862" s="71"/>
      <c r="AJ862" s="71"/>
      <c r="AK862" s="71"/>
      <c r="AL862" s="71"/>
    </row>
    <row r="863" spans="1:38" ht="31.5" customHeight="1" x14ac:dyDescent="0.35">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c r="AA863" s="71"/>
      <c r="AB863" s="71"/>
      <c r="AC863" s="71"/>
      <c r="AD863" s="71"/>
      <c r="AE863" s="71"/>
      <c r="AF863" s="71"/>
      <c r="AG863" s="71"/>
      <c r="AH863" s="71"/>
      <c r="AI863" s="71"/>
      <c r="AJ863" s="71"/>
      <c r="AK863" s="71"/>
      <c r="AL863" s="71"/>
    </row>
    <row r="864" spans="1:38" ht="31.5" customHeight="1" x14ac:dyDescent="0.35">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c r="AA864" s="71"/>
      <c r="AB864" s="71"/>
      <c r="AC864" s="71"/>
      <c r="AD864" s="71"/>
      <c r="AE864" s="71"/>
      <c r="AF864" s="71"/>
      <c r="AG864" s="71"/>
      <c r="AH864" s="71"/>
      <c r="AI864" s="71"/>
      <c r="AJ864" s="71"/>
      <c r="AK864" s="71"/>
      <c r="AL864" s="71"/>
    </row>
    <row r="865" spans="1:38" ht="31.5" customHeight="1" x14ac:dyDescent="0.3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c r="AA865" s="71"/>
      <c r="AB865" s="71"/>
      <c r="AC865" s="71"/>
      <c r="AD865" s="71"/>
      <c r="AE865" s="71"/>
      <c r="AF865" s="71"/>
      <c r="AG865" s="71"/>
      <c r="AH865" s="71"/>
      <c r="AI865" s="71"/>
      <c r="AJ865" s="71"/>
      <c r="AK865" s="71"/>
      <c r="AL865" s="71"/>
    </row>
    <row r="866" spans="1:38" ht="31.5" customHeight="1" x14ac:dyDescent="0.35">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c r="AA866" s="71"/>
      <c r="AB866" s="71"/>
      <c r="AC866" s="71"/>
      <c r="AD866" s="71"/>
      <c r="AE866" s="71"/>
      <c r="AF866" s="71"/>
      <c r="AG866" s="71"/>
      <c r="AH866" s="71"/>
      <c r="AI866" s="71"/>
      <c r="AJ866" s="71"/>
      <c r="AK866" s="71"/>
      <c r="AL866" s="71"/>
    </row>
    <row r="867" spans="1:38" ht="31.5" customHeight="1" x14ac:dyDescent="0.35">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c r="AA867" s="71"/>
      <c r="AB867" s="71"/>
      <c r="AC867" s="71"/>
      <c r="AD867" s="71"/>
      <c r="AE867" s="71"/>
      <c r="AF867" s="71"/>
      <c r="AG867" s="71"/>
      <c r="AH867" s="71"/>
      <c r="AI867" s="71"/>
      <c r="AJ867" s="71"/>
      <c r="AK867" s="71"/>
      <c r="AL867" s="71"/>
    </row>
    <row r="868" spans="1:38" ht="31.5" customHeight="1" x14ac:dyDescent="0.35">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c r="AA868" s="71"/>
      <c r="AB868" s="71"/>
      <c r="AC868" s="71"/>
      <c r="AD868" s="71"/>
      <c r="AE868" s="71"/>
      <c r="AF868" s="71"/>
      <c r="AG868" s="71"/>
      <c r="AH868" s="71"/>
      <c r="AI868" s="71"/>
      <c r="AJ868" s="71"/>
      <c r="AK868" s="71"/>
      <c r="AL868" s="71"/>
    </row>
    <row r="869" spans="1:38" ht="31.5" customHeight="1" x14ac:dyDescent="0.35">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c r="AA869" s="71"/>
      <c r="AB869" s="71"/>
      <c r="AC869" s="71"/>
      <c r="AD869" s="71"/>
      <c r="AE869" s="71"/>
      <c r="AF869" s="71"/>
      <c r="AG869" s="71"/>
      <c r="AH869" s="71"/>
      <c r="AI869" s="71"/>
      <c r="AJ869" s="71"/>
      <c r="AK869" s="71"/>
      <c r="AL869" s="71"/>
    </row>
    <row r="870" spans="1:38" ht="31.5" customHeight="1" x14ac:dyDescent="0.35">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71"/>
      <c r="AG870" s="71"/>
      <c r="AH870" s="71"/>
      <c r="AI870" s="71"/>
      <c r="AJ870" s="71"/>
      <c r="AK870" s="71"/>
      <c r="AL870" s="71"/>
    </row>
    <row r="871" spans="1:38" ht="31.5" customHeight="1" x14ac:dyDescent="0.35">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71"/>
      <c r="AG871" s="71"/>
      <c r="AH871" s="71"/>
      <c r="AI871" s="71"/>
      <c r="AJ871" s="71"/>
      <c r="AK871" s="71"/>
      <c r="AL871" s="71"/>
    </row>
    <row r="872" spans="1:38" ht="31.5" customHeight="1" x14ac:dyDescent="0.35">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71"/>
      <c r="AG872" s="71"/>
      <c r="AH872" s="71"/>
      <c r="AI872" s="71"/>
      <c r="AJ872" s="71"/>
      <c r="AK872" s="71"/>
      <c r="AL872" s="71"/>
    </row>
    <row r="873" spans="1:38" ht="31.5" customHeight="1" x14ac:dyDescent="0.35">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c r="AA873" s="71"/>
      <c r="AB873" s="71"/>
      <c r="AC873" s="71"/>
      <c r="AD873" s="71"/>
      <c r="AE873" s="71"/>
      <c r="AF873" s="71"/>
      <c r="AG873" s="71"/>
      <c r="AH873" s="71"/>
      <c r="AI873" s="71"/>
      <c r="AJ873" s="71"/>
      <c r="AK873" s="71"/>
      <c r="AL873" s="71"/>
    </row>
    <row r="874" spans="1:38" ht="31.5" customHeight="1" x14ac:dyDescent="0.35">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c r="AA874" s="71"/>
      <c r="AB874" s="71"/>
      <c r="AC874" s="71"/>
      <c r="AD874" s="71"/>
      <c r="AE874" s="71"/>
      <c r="AF874" s="71"/>
      <c r="AG874" s="71"/>
      <c r="AH874" s="71"/>
      <c r="AI874" s="71"/>
      <c r="AJ874" s="71"/>
      <c r="AK874" s="71"/>
      <c r="AL874" s="71"/>
    </row>
    <row r="875" spans="1:38" ht="31.5" customHeight="1" x14ac:dyDescent="0.3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c r="AA875" s="71"/>
      <c r="AB875" s="71"/>
      <c r="AC875" s="71"/>
      <c r="AD875" s="71"/>
      <c r="AE875" s="71"/>
      <c r="AF875" s="71"/>
      <c r="AG875" s="71"/>
      <c r="AH875" s="71"/>
      <c r="AI875" s="71"/>
      <c r="AJ875" s="71"/>
      <c r="AK875" s="71"/>
      <c r="AL875" s="71"/>
    </row>
    <row r="876" spans="1:38" ht="31.5" customHeight="1" x14ac:dyDescent="0.35">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1"/>
      <c r="AF876" s="71"/>
      <c r="AG876" s="71"/>
      <c r="AH876" s="71"/>
      <c r="AI876" s="71"/>
      <c r="AJ876" s="71"/>
      <c r="AK876" s="71"/>
      <c r="AL876" s="71"/>
    </row>
    <row r="877" spans="1:38" ht="31.5" customHeight="1" x14ac:dyDescent="0.35">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1"/>
      <c r="AF877" s="71"/>
      <c r="AG877" s="71"/>
      <c r="AH877" s="71"/>
      <c r="AI877" s="71"/>
      <c r="AJ877" s="71"/>
      <c r="AK877" s="71"/>
      <c r="AL877" s="71"/>
    </row>
    <row r="878" spans="1:38" ht="31.5" customHeight="1" x14ac:dyDescent="0.35">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c r="AA878" s="71"/>
      <c r="AB878" s="71"/>
      <c r="AC878" s="71"/>
      <c r="AD878" s="71"/>
      <c r="AE878" s="71"/>
      <c r="AF878" s="71"/>
      <c r="AG878" s="71"/>
      <c r="AH878" s="71"/>
      <c r="AI878" s="71"/>
      <c r="AJ878" s="71"/>
      <c r="AK878" s="71"/>
      <c r="AL878" s="71"/>
    </row>
    <row r="879" spans="1:38" ht="31.5" customHeight="1" x14ac:dyDescent="0.35">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c r="AA879" s="71"/>
      <c r="AB879" s="71"/>
      <c r="AC879" s="71"/>
      <c r="AD879" s="71"/>
      <c r="AE879" s="71"/>
      <c r="AF879" s="71"/>
      <c r="AG879" s="71"/>
      <c r="AH879" s="71"/>
      <c r="AI879" s="71"/>
      <c r="AJ879" s="71"/>
      <c r="AK879" s="71"/>
      <c r="AL879" s="71"/>
    </row>
    <row r="880" spans="1:38" ht="31.5" customHeight="1" x14ac:dyDescent="0.35">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71"/>
      <c r="AG880" s="71"/>
      <c r="AH880" s="71"/>
      <c r="AI880" s="71"/>
      <c r="AJ880" s="71"/>
      <c r="AK880" s="71"/>
      <c r="AL880" s="71"/>
    </row>
    <row r="881" spans="1:38" ht="31.5" customHeight="1" x14ac:dyDescent="0.35">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71"/>
      <c r="AG881" s="71"/>
      <c r="AH881" s="71"/>
      <c r="AI881" s="71"/>
      <c r="AJ881" s="71"/>
      <c r="AK881" s="71"/>
      <c r="AL881" s="71"/>
    </row>
    <row r="882" spans="1:38" ht="31.5" customHeight="1" x14ac:dyDescent="0.35">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c r="AA882" s="71"/>
      <c r="AB882" s="71"/>
      <c r="AC882" s="71"/>
      <c r="AD882" s="71"/>
      <c r="AE882" s="71"/>
      <c r="AF882" s="71"/>
      <c r="AG882" s="71"/>
      <c r="AH882" s="71"/>
      <c r="AI882" s="71"/>
      <c r="AJ882" s="71"/>
      <c r="AK882" s="71"/>
      <c r="AL882" s="71"/>
    </row>
    <row r="883" spans="1:38" ht="31.5" customHeight="1" x14ac:dyDescent="0.35">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c r="AA883" s="71"/>
      <c r="AB883" s="71"/>
      <c r="AC883" s="71"/>
      <c r="AD883" s="71"/>
      <c r="AE883" s="71"/>
      <c r="AF883" s="71"/>
      <c r="AG883" s="71"/>
      <c r="AH883" s="71"/>
      <c r="AI883" s="71"/>
      <c r="AJ883" s="71"/>
      <c r="AK883" s="71"/>
      <c r="AL883" s="71"/>
    </row>
    <row r="884" spans="1:38" ht="31.5" customHeight="1" x14ac:dyDescent="0.35">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c r="AA884" s="71"/>
      <c r="AB884" s="71"/>
      <c r="AC884" s="71"/>
      <c r="AD884" s="71"/>
      <c r="AE884" s="71"/>
      <c r="AF884" s="71"/>
      <c r="AG884" s="71"/>
      <c r="AH884" s="71"/>
      <c r="AI884" s="71"/>
      <c r="AJ884" s="71"/>
      <c r="AK884" s="71"/>
      <c r="AL884" s="71"/>
    </row>
    <row r="885" spans="1:38" ht="31.5" customHeight="1" x14ac:dyDescent="0.3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c r="AA885" s="71"/>
      <c r="AB885" s="71"/>
      <c r="AC885" s="71"/>
      <c r="AD885" s="71"/>
      <c r="AE885" s="71"/>
      <c r="AF885" s="71"/>
      <c r="AG885" s="71"/>
      <c r="AH885" s="71"/>
      <c r="AI885" s="71"/>
      <c r="AJ885" s="71"/>
      <c r="AK885" s="71"/>
      <c r="AL885" s="71"/>
    </row>
    <row r="886" spans="1:38" ht="31.5" customHeight="1" x14ac:dyDescent="0.35">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c r="AA886" s="71"/>
      <c r="AB886" s="71"/>
      <c r="AC886" s="71"/>
      <c r="AD886" s="71"/>
      <c r="AE886" s="71"/>
      <c r="AF886" s="71"/>
      <c r="AG886" s="71"/>
      <c r="AH886" s="71"/>
      <c r="AI886" s="71"/>
      <c r="AJ886" s="71"/>
      <c r="AK886" s="71"/>
      <c r="AL886" s="71"/>
    </row>
    <row r="887" spans="1:38" ht="31.5" customHeight="1" x14ac:dyDescent="0.35">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c r="AA887" s="71"/>
      <c r="AB887" s="71"/>
      <c r="AC887" s="71"/>
      <c r="AD887" s="71"/>
      <c r="AE887" s="71"/>
      <c r="AF887" s="71"/>
      <c r="AG887" s="71"/>
      <c r="AH887" s="71"/>
      <c r="AI887" s="71"/>
      <c r="AJ887" s="71"/>
      <c r="AK887" s="71"/>
      <c r="AL887" s="71"/>
    </row>
    <row r="888" spans="1:38" ht="31.5" customHeight="1" x14ac:dyDescent="0.35">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c r="AA888" s="71"/>
      <c r="AB888" s="71"/>
      <c r="AC888" s="71"/>
      <c r="AD888" s="71"/>
      <c r="AE888" s="71"/>
      <c r="AF888" s="71"/>
      <c r="AG888" s="71"/>
      <c r="AH888" s="71"/>
      <c r="AI888" s="71"/>
      <c r="AJ888" s="71"/>
      <c r="AK888" s="71"/>
      <c r="AL888" s="71"/>
    </row>
    <row r="889" spans="1:38" ht="31.5" customHeight="1" x14ac:dyDescent="0.35">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c r="AA889" s="71"/>
      <c r="AB889" s="71"/>
      <c r="AC889" s="71"/>
      <c r="AD889" s="71"/>
      <c r="AE889" s="71"/>
      <c r="AF889" s="71"/>
      <c r="AG889" s="71"/>
      <c r="AH889" s="71"/>
      <c r="AI889" s="71"/>
      <c r="AJ889" s="71"/>
      <c r="AK889" s="71"/>
      <c r="AL889" s="71"/>
    </row>
    <row r="890" spans="1:38" ht="31.5" customHeight="1" x14ac:dyDescent="0.35">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c r="AA890" s="71"/>
      <c r="AB890" s="71"/>
      <c r="AC890" s="71"/>
      <c r="AD890" s="71"/>
      <c r="AE890" s="71"/>
      <c r="AF890" s="71"/>
      <c r="AG890" s="71"/>
      <c r="AH890" s="71"/>
      <c r="AI890" s="71"/>
      <c r="AJ890" s="71"/>
      <c r="AK890" s="71"/>
      <c r="AL890" s="71"/>
    </row>
    <row r="891" spans="1:38" ht="31.5" customHeight="1" x14ac:dyDescent="0.35">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c r="AA891" s="71"/>
      <c r="AB891" s="71"/>
      <c r="AC891" s="71"/>
      <c r="AD891" s="71"/>
      <c r="AE891" s="71"/>
      <c r="AF891" s="71"/>
      <c r="AG891" s="71"/>
      <c r="AH891" s="71"/>
      <c r="AI891" s="71"/>
      <c r="AJ891" s="71"/>
      <c r="AK891" s="71"/>
      <c r="AL891" s="71"/>
    </row>
    <row r="892" spans="1:38" ht="31.5" customHeight="1" x14ac:dyDescent="0.35">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c r="AA892" s="71"/>
      <c r="AB892" s="71"/>
      <c r="AC892" s="71"/>
      <c r="AD892" s="71"/>
      <c r="AE892" s="71"/>
      <c r="AF892" s="71"/>
      <c r="AG892" s="71"/>
      <c r="AH892" s="71"/>
      <c r="AI892" s="71"/>
      <c r="AJ892" s="71"/>
      <c r="AK892" s="71"/>
      <c r="AL892" s="71"/>
    </row>
    <row r="893" spans="1:38" ht="31.5" customHeight="1" x14ac:dyDescent="0.35">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c r="AA893" s="71"/>
      <c r="AB893" s="71"/>
      <c r="AC893" s="71"/>
      <c r="AD893" s="71"/>
      <c r="AE893" s="71"/>
      <c r="AF893" s="71"/>
      <c r="AG893" s="71"/>
      <c r="AH893" s="71"/>
      <c r="AI893" s="71"/>
      <c r="AJ893" s="71"/>
      <c r="AK893" s="71"/>
      <c r="AL893" s="71"/>
    </row>
    <row r="894" spans="1:38" ht="31.5" customHeight="1" x14ac:dyDescent="0.35">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71"/>
      <c r="AG894" s="71"/>
      <c r="AH894" s="71"/>
      <c r="AI894" s="71"/>
      <c r="AJ894" s="71"/>
      <c r="AK894" s="71"/>
      <c r="AL894" s="71"/>
    </row>
    <row r="895" spans="1:38" ht="31.5" customHeight="1" x14ac:dyDescent="0.3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71"/>
      <c r="AG895" s="71"/>
      <c r="AH895" s="71"/>
      <c r="AI895" s="71"/>
      <c r="AJ895" s="71"/>
      <c r="AK895" s="71"/>
      <c r="AL895" s="71"/>
    </row>
    <row r="896" spans="1:38" ht="31.5" customHeight="1" x14ac:dyDescent="0.35">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c r="AA896" s="71"/>
      <c r="AB896" s="71"/>
      <c r="AC896" s="71"/>
      <c r="AD896" s="71"/>
      <c r="AE896" s="71"/>
      <c r="AF896" s="71"/>
      <c r="AG896" s="71"/>
      <c r="AH896" s="71"/>
      <c r="AI896" s="71"/>
      <c r="AJ896" s="71"/>
      <c r="AK896" s="71"/>
      <c r="AL896" s="71"/>
    </row>
    <row r="897" spans="1:38" ht="31.5" customHeight="1" x14ac:dyDescent="0.35">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c r="AA897" s="71"/>
      <c r="AB897" s="71"/>
      <c r="AC897" s="71"/>
      <c r="AD897" s="71"/>
      <c r="AE897" s="71"/>
      <c r="AF897" s="71"/>
      <c r="AG897" s="71"/>
      <c r="AH897" s="71"/>
      <c r="AI897" s="71"/>
      <c r="AJ897" s="71"/>
      <c r="AK897" s="71"/>
      <c r="AL897" s="71"/>
    </row>
    <row r="898" spans="1:38" ht="31.5" customHeight="1" x14ac:dyDescent="0.35">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c r="AA898" s="71"/>
      <c r="AB898" s="71"/>
      <c r="AC898" s="71"/>
      <c r="AD898" s="71"/>
      <c r="AE898" s="71"/>
      <c r="AF898" s="71"/>
      <c r="AG898" s="71"/>
      <c r="AH898" s="71"/>
      <c r="AI898" s="71"/>
      <c r="AJ898" s="71"/>
      <c r="AK898" s="71"/>
      <c r="AL898" s="71"/>
    </row>
    <row r="899" spans="1:38" ht="31.5" customHeight="1" x14ac:dyDescent="0.35">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c r="AA899" s="71"/>
      <c r="AB899" s="71"/>
      <c r="AC899" s="71"/>
      <c r="AD899" s="71"/>
      <c r="AE899" s="71"/>
      <c r="AF899" s="71"/>
      <c r="AG899" s="71"/>
      <c r="AH899" s="71"/>
      <c r="AI899" s="71"/>
      <c r="AJ899" s="71"/>
      <c r="AK899" s="71"/>
      <c r="AL899" s="71"/>
    </row>
    <row r="900" spans="1:38" ht="31.5" customHeight="1" x14ac:dyDescent="0.35">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c r="AA900" s="71"/>
      <c r="AB900" s="71"/>
      <c r="AC900" s="71"/>
      <c r="AD900" s="71"/>
      <c r="AE900" s="71"/>
      <c r="AF900" s="71"/>
      <c r="AG900" s="71"/>
      <c r="AH900" s="71"/>
      <c r="AI900" s="71"/>
      <c r="AJ900" s="71"/>
      <c r="AK900" s="71"/>
      <c r="AL900" s="71"/>
    </row>
    <row r="901" spans="1:38" ht="31.5" customHeight="1" x14ac:dyDescent="0.35">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c r="AA901" s="71"/>
      <c r="AB901" s="71"/>
      <c r="AC901" s="71"/>
      <c r="AD901" s="71"/>
      <c r="AE901" s="71"/>
      <c r="AF901" s="71"/>
      <c r="AG901" s="71"/>
      <c r="AH901" s="71"/>
      <c r="AI901" s="71"/>
      <c r="AJ901" s="71"/>
      <c r="AK901" s="71"/>
      <c r="AL901" s="71"/>
    </row>
    <row r="902" spans="1:38" ht="31.5" customHeight="1" x14ac:dyDescent="0.35">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c r="AA902" s="71"/>
      <c r="AB902" s="71"/>
      <c r="AC902" s="71"/>
      <c r="AD902" s="71"/>
      <c r="AE902" s="71"/>
      <c r="AF902" s="71"/>
      <c r="AG902" s="71"/>
      <c r="AH902" s="71"/>
      <c r="AI902" s="71"/>
      <c r="AJ902" s="71"/>
      <c r="AK902" s="71"/>
      <c r="AL902" s="71"/>
    </row>
    <row r="903" spans="1:38" ht="31.5" customHeight="1" x14ac:dyDescent="0.35">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c r="AA903" s="71"/>
      <c r="AB903" s="71"/>
      <c r="AC903" s="71"/>
      <c r="AD903" s="71"/>
      <c r="AE903" s="71"/>
      <c r="AF903" s="71"/>
      <c r="AG903" s="71"/>
      <c r="AH903" s="71"/>
      <c r="AI903" s="71"/>
      <c r="AJ903" s="71"/>
      <c r="AK903" s="71"/>
      <c r="AL903" s="71"/>
    </row>
    <row r="904" spans="1:38" ht="31.5" customHeight="1" x14ac:dyDescent="0.35">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c r="AA904" s="71"/>
      <c r="AB904" s="71"/>
      <c r="AC904" s="71"/>
      <c r="AD904" s="71"/>
      <c r="AE904" s="71"/>
      <c r="AF904" s="71"/>
      <c r="AG904" s="71"/>
      <c r="AH904" s="71"/>
      <c r="AI904" s="71"/>
      <c r="AJ904" s="71"/>
      <c r="AK904" s="71"/>
      <c r="AL904" s="71"/>
    </row>
    <row r="905" spans="1:38" ht="31.5" customHeight="1" x14ac:dyDescent="0.3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c r="AA905" s="71"/>
      <c r="AB905" s="71"/>
      <c r="AC905" s="71"/>
      <c r="AD905" s="71"/>
      <c r="AE905" s="71"/>
      <c r="AF905" s="71"/>
      <c r="AG905" s="71"/>
      <c r="AH905" s="71"/>
      <c r="AI905" s="71"/>
      <c r="AJ905" s="71"/>
      <c r="AK905" s="71"/>
      <c r="AL905" s="71"/>
    </row>
    <row r="906" spans="1:38" ht="31.5" customHeight="1" x14ac:dyDescent="0.35">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c r="AA906" s="71"/>
      <c r="AB906" s="71"/>
      <c r="AC906" s="71"/>
      <c r="AD906" s="71"/>
      <c r="AE906" s="71"/>
      <c r="AF906" s="71"/>
      <c r="AG906" s="71"/>
      <c r="AH906" s="71"/>
      <c r="AI906" s="71"/>
      <c r="AJ906" s="71"/>
      <c r="AK906" s="71"/>
      <c r="AL906" s="71"/>
    </row>
    <row r="907" spans="1:38" ht="31.5" customHeight="1" x14ac:dyDescent="0.35">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c r="AA907" s="71"/>
      <c r="AB907" s="71"/>
      <c r="AC907" s="71"/>
      <c r="AD907" s="71"/>
      <c r="AE907" s="71"/>
      <c r="AF907" s="71"/>
      <c r="AG907" s="71"/>
      <c r="AH907" s="71"/>
      <c r="AI907" s="71"/>
      <c r="AJ907" s="71"/>
      <c r="AK907" s="71"/>
      <c r="AL907" s="71"/>
    </row>
    <row r="908" spans="1:38" ht="31.5" customHeight="1" x14ac:dyDescent="0.35">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71"/>
      <c r="AG908" s="71"/>
      <c r="AH908" s="71"/>
      <c r="AI908" s="71"/>
      <c r="AJ908" s="71"/>
      <c r="AK908" s="71"/>
      <c r="AL908" s="71"/>
    </row>
    <row r="909" spans="1:38" ht="31.5" customHeight="1" x14ac:dyDescent="0.35">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71"/>
      <c r="AG909" s="71"/>
      <c r="AH909" s="71"/>
      <c r="AI909" s="71"/>
      <c r="AJ909" s="71"/>
      <c r="AK909" s="71"/>
      <c r="AL909" s="71"/>
    </row>
    <row r="910" spans="1:38" ht="31.5" customHeight="1" x14ac:dyDescent="0.35">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71"/>
      <c r="AG910" s="71"/>
      <c r="AH910" s="71"/>
      <c r="AI910" s="71"/>
      <c r="AJ910" s="71"/>
      <c r="AK910" s="71"/>
      <c r="AL910" s="71"/>
    </row>
    <row r="911" spans="1:38" ht="31.5" customHeight="1" x14ac:dyDescent="0.35">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c r="AA911" s="71"/>
      <c r="AB911" s="71"/>
      <c r="AC911" s="71"/>
      <c r="AD911" s="71"/>
      <c r="AE911" s="71"/>
      <c r="AF911" s="71"/>
      <c r="AG911" s="71"/>
      <c r="AH911" s="71"/>
      <c r="AI911" s="71"/>
      <c r="AJ911" s="71"/>
      <c r="AK911" s="71"/>
      <c r="AL911" s="71"/>
    </row>
    <row r="912" spans="1:38" ht="31.5" customHeight="1" x14ac:dyDescent="0.35">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c r="AA912" s="71"/>
      <c r="AB912" s="71"/>
      <c r="AC912" s="71"/>
      <c r="AD912" s="71"/>
      <c r="AE912" s="71"/>
      <c r="AF912" s="71"/>
      <c r="AG912" s="71"/>
      <c r="AH912" s="71"/>
      <c r="AI912" s="71"/>
      <c r="AJ912" s="71"/>
      <c r="AK912" s="71"/>
      <c r="AL912" s="71"/>
    </row>
    <row r="913" spans="1:38" ht="31.5" customHeight="1" x14ac:dyDescent="0.35">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c r="AA913" s="71"/>
      <c r="AB913" s="71"/>
      <c r="AC913" s="71"/>
      <c r="AD913" s="71"/>
      <c r="AE913" s="71"/>
      <c r="AF913" s="71"/>
      <c r="AG913" s="71"/>
      <c r="AH913" s="71"/>
      <c r="AI913" s="71"/>
      <c r="AJ913" s="71"/>
      <c r="AK913" s="71"/>
      <c r="AL913" s="71"/>
    </row>
    <row r="914" spans="1:38" ht="31.5" customHeight="1" x14ac:dyDescent="0.35">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c r="AA914" s="71"/>
      <c r="AB914" s="71"/>
      <c r="AC914" s="71"/>
      <c r="AD914" s="71"/>
      <c r="AE914" s="71"/>
      <c r="AF914" s="71"/>
      <c r="AG914" s="71"/>
      <c r="AH914" s="71"/>
      <c r="AI914" s="71"/>
      <c r="AJ914" s="71"/>
      <c r="AK914" s="71"/>
      <c r="AL914" s="71"/>
    </row>
    <row r="915" spans="1:38" ht="31.5" customHeight="1" x14ac:dyDescent="0.3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c r="AA915" s="71"/>
      <c r="AB915" s="71"/>
      <c r="AC915" s="71"/>
      <c r="AD915" s="71"/>
      <c r="AE915" s="71"/>
      <c r="AF915" s="71"/>
      <c r="AG915" s="71"/>
      <c r="AH915" s="71"/>
      <c r="AI915" s="71"/>
      <c r="AJ915" s="71"/>
      <c r="AK915" s="71"/>
      <c r="AL915" s="71"/>
    </row>
    <row r="916" spans="1:38" ht="31.5" customHeight="1" x14ac:dyDescent="0.35">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c r="AA916" s="71"/>
      <c r="AB916" s="71"/>
      <c r="AC916" s="71"/>
      <c r="AD916" s="71"/>
      <c r="AE916" s="71"/>
      <c r="AF916" s="71"/>
      <c r="AG916" s="71"/>
      <c r="AH916" s="71"/>
      <c r="AI916" s="71"/>
      <c r="AJ916" s="71"/>
      <c r="AK916" s="71"/>
      <c r="AL916" s="71"/>
    </row>
    <row r="917" spans="1:38" ht="31.5" customHeight="1" x14ac:dyDescent="0.35">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71"/>
      <c r="AG917" s="71"/>
      <c r="AH917" s="71"/>
      <c r="AI917" s="71"/>
      <c r="AJ917" s="71"/>
      <c r="AK917" s="71"/>
      <c r="AL917" s="71"/>
    </row>
    <row r="918" spans="1:38" ht="31.5" customHeight="1" x14ac:dyDescent="0.35">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c r="AA918" s="71"/>
      <c r="AB918" s="71"/>
      <c r="AC918" s="71"/>
      <c r="AD918" s="71"/>
      <c r="AE918" s="71"/>
      <c r="AF918" s="71"/>
      <c r="AG918" s="71"/>
      <c r="AH918" s="71"/>
      <c r="AI918" s="71"/>
      <c r="AJ918" s="71"/>
      <c r="AK918" s="71"/>
      <c r="AL918" s="71"/>
    </row>
    <row r="919" spans="1:38" ht="31.5" customHeight="1" x14ac:dyDescent="0.35">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c r="AA919" s="71"/>
      <c r="AB919" s="71"/>
      <c r="AC919" s="71"/>
      <c r="AD919" s="71"/>
      <c r="AE919" s="71"/>
      <c r="AF919" s="71"/>
      <c r="AG919" s="71"/>
      <c r="AH919" s="71"/>
      <c r="AI919" s="71"/>
      <c r="AJ919" s="71"/>
      <c r="AK919" s="71"/>
      <c r="AL919" s="71"/>
    </row>
    <row r="920" spans="1:38" ht="31.5" customHeight="1" x14ac:dyDescent="0.35">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c r="AA920" s="71"/>
      <c r="AB920" s="71"/>
      <c r="AC920" s="71"/>
      <c r="AD920" s="71"/>
      <c r="AE920" s="71"/>
      <c r="AF920" s="71"/>
      <c r="AG920" s="71"/>
      <c r="AH920" s="71"/>
      <c r="AI920" s="71"/>
      <c r="AJ920" s="71"/>
      <c r="AK920" s="71"/>
      <c r="AL920" s="71"/>
    </row>
    <row r="921" spans="1:38" ht="31.5" customHeight="1" x14ac:dyDescent="0.35">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c r="AA921" s="71"/>
      <c r="AB921" s="71"/>
      <c r="AC921" s="71"/>
      <c r="AD921" s="71"/>
      <c r="AE921" s="71"/>
      <c r="AF921" s="71"/>
      <c r="AG921" s="71"/>
      <c r="AH921" s="71"/>
      <c r="AI921" s="71"/>
      <c r="AJ921" s="71"/>
      <c r="AK921" s="71"/>
      <c r="AL921" s="71"/>
    </row>
    <row r="922" spans="1:38" ht="31.5" customHeight="1" x14ac:dyDescent="0.35">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c r="AA922" s="71"/>
      <c r="AB922" s="71"/>
      <c r="AC922" s="71"/>
      <c r="AD922" s="71"/>
      <c r="AE922" s="71"/>
      <c r="AF922" s="71"/>
      <c r="AG922" s="71"/>
      <c r="AH922" s="71"/>
      <c r="AI922" s="71"/>
      <c r="AJ922" s="71"/>
      <c r="AK922" s="71"/>
      <c r="AL922" s="71"/>
    </row>
    <row r="923" spans="1:38" ht="31.5" customHeight="1" x14ac:dyDescent="0.35">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c r="AA923" s="71"/>
      <c r="AB923" s="71"/>
      <c r="AC923" s="71"/>
      <c r="AD923" s="71"/>
      <c r="AE923" s="71"/>
      <c r="AF923" s="71"/>
      <c r="AG923" s="71"/>
      <c r="AH923" s="71"/>
      <c r="AI923" s="71"/>
      <c r="AJ923" s="71"/>
      <c r="AK923" s="71"/>
      <c r="AL923" s="71"/>
    </row>
    <row r="924" spans="1:38" ht="31.5" customHeight="1" x14ac:dyDescent="0.35">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c r="AA924" s="71"/>
      <c r="AB924" s="71"/>
      <c r="AC924" s="71"/>
      <c r="AD924" s="71"/>
      <c r="AE924" s="71"/>
      <c r="AF924" s="71"/>
      <c r="AG924" s="71"/>
      <c r="AH924" s="71"/>
      <c r="AI924" s="71"/>
      <c r="AJ924" s="71"/>
      <c r="AK924" s="71"/>
      <c r="AL924" s="71"/>
    </row>
    <row r="925" spans="1:38" ht="31.5" customHeight="1" x14ac:dyDescent="0.3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c r="AA925" s="71"/>
      <c r="AB925" s="71"/>
      <c r="AC925" s="71"/>
      <c r="AD925" s="71"/>
      <c r="AE925" s="71"/>
      <c r="AF925" s="71"/>
      <c r="AG925" s="71"/>
      <c r="AH925" s="71"/>
      <c r="AI925" s="71"/>
      <c r="AJ925" s="71"/>
      <c r="AK925" s="71"/>
      <c r="AL925" s="71"/>
    </row>
    <row r="926" spans="1:38" ht="31.5" customHeight="1" x14ac:dyDescent="0.35">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c r="AA926" s="71"/>
      <c r="AB926" s="71"/>
      <c r="AC926" s="71"/>
      <c r="AD926" s="71"/>
      <c r="AE926" s="71"/>
      <c r="AF926" s="71"/>
      <c r="AG926" s="71"/>
      <c r="AH926" s="71"/>
      <c r="AI926" s="71"/>
      <c r="AJ926" s="71"/>
      <c r="AK926" s="71"/>
      <c r="AL926" s="71"/>
    </row>
    <row r="927" spans="1:38" ht="31.5" customHeight="1" x14ac:dyDescent="0.35">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c r="AA927" s="71"/>
      <c r="AB927" s="71"/>
      <c r="AC927" s="71"/>
      <c r="AD927" s="71"/>
      <c r="AE927" s="71"/>
      <c r="AF927" s="71"/>
      <c r="AG927" s="71"/>
      <c r="AH927" s="71"/>
      <c r="AI927" s="71"/>
      <c r="AJ927" s="71"/>
      <c r="AK927" s="71"/>
      <c r="AL927" s="71"/>
    </row>
    <row r="928" spans="1:38" ht="31.5" customHeight="1" x14ac:dyDescent="0.35">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c r="AA928" s="71"/>
      <c r="AB928" s="71"/>
      <c r="AC928" s="71"/>
      <c r="AD928" s="71"/>
      <c r="AE928" s="71"/>
      <c r="AF928" s="71"/>
      <c r="AG928" s="71"/>
      <c r="AH928" s="71"/>
      <c r="AI928" s="71"/>
      <c r="AJ928" s="71"/>
      <c r="AK928" s="71"/>
      <c r="AL928" s="71"/>
    </row>
    <row r="929" spans="1:38" ht="31.5" customHeight="1" x14ac:dyDescent="0.35">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c r="AA929" s="71"/>
      <c r="AB929" s="71"/>
      <c r="AC929" s="71"/>
      <c r="AD929" s="71"/>
      <c r="AE929" s="71"/>
      <c r="AF929" s="71"/>
      <c r="AG929" s="71"/>
      <c r="AH929" s="71"/>
      <c r="AI929" s="71"/>
      <c r="AJ929" s="71"/>
      <c r="AK929" s="71"/>
      <c r="AL929" s="71"/>
    </row>
    <row r="930" spans="1:38" ht="31.5" customHeight="1" x14ac:dyDescent="0.35">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c r="AA930" s="71"/>
      <c r="AB930" s="71"/>
      <c r="AC930" s="71"/>
      <c r="AD930" s="71"/>
      <c r="AE930" s="71"/>
      <c r="AF930" s="71"/>
      <c r="AG930" s="71"/>
      <c r="AH930" s="71"/>
      <c r="AI930" s="71"/>
      <c r="AJ930" s="71"/>
      <c r="AK930" s="71"/>
      <c r="AL930" s="71"/>
    </row>
    <row r="931" spans="1:38" ht="31.5" customHeight="1" x14ac:dyDescent="0.35">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c r="AA931" s="71"/>
      <c r="AB931" s="71"/>
      <c r="AC931" s="71"/>
      <c r="AD931" s="71"/>
      <c r="AE931" s="71"/>
      <c r="AF931" s="71"/>
      <c r="AG931" s="71"/>
      <c r="AH931" s="71"/>
      <c r="AI931" s="71"/>
      <c r="AJ931" s="71"/>
      <c r="AK931" s="71"/>
      <c r="AL931" s="71"/>
    </row>
    <row r="932" spans="1:38" ht="31.5" customHeight="1" x14ac:dyDescent="0.35">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c r="AA932" s="71"/>
      <c r="AB932" s="71"/>
      <c r="AC932" s="71"/>
      <c r="AD932" s="71"/>
      <c r="AE932" s="71"/>
      <c r="AF932" s="71"/>
      <c r="AG932" s="71"/>
      <c r="AH932" s="71"/>
      <c r="AI932" s="71"/>
      <c r="AJ932" s="71"/>
      <c r="AK932" s="71"/>
      <c r="AL932" s="71"/>
    </row>
    <row r="933" spans="1:38" ht="31.5" customHeight="1" x14ac:dyDescent="0.35">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c r="AA933" s="71"/>
      <c r="AB933" s="71"/>
      <c r="AC933" s="71"/>
      <c r="AD933" s="71"/>
      <c r="AE933" s="71"/>
      <c r="AF933" s="71"/>
      <c r="AG933" s="71"/>
      <c r="AH933" s="71"/>
      <c r="AI933" s="71"/>
      <c r="AJ933" s="71"/>
      <c r="AK933" s="71"/>
      <c r="AL933" s="71"/>
    </row>
    <row r="934" spans="1:38" ht="31.5" customHeight="1" x14ac:dyDescent="0.35">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c r="AA934" s="71"/>
      <c r="AB934" s="71"/>
      <c r="AC934" s="71"/>
      <c r="AD934" s="71"/>
      <c r="AE934" s="71"/>
      <c r="AF934" s="71"/>
      <c r="AG934" s="71"/>
      <c r="AH934" s="71"/>
      <c r="AI934" s="71"/>
      <c r="AJ934" s="71"/>
      <c r="AK934" s="71"/>
      <c r="AL934" s="71"/>
    </row>
    <row r="935" spans="1:38" ht="31.5" customHeight="1" x14ac:dyDescent="0.3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c r="AA935" s="71"/>
      <c r="AB935" s="71"/>
      <c r="AC935" s="71"/>
      <c r="AD935" s="71"/>
      <c r="AE935" s="71"/>
      <c r="AF935" s="71"/>
      <c r="AG935" s="71"/>
      <c r="AH935" s="71"/>
      <c r="AI935" s="71"/>
      <c r="AJ935" s="71"/>
      <c r="AK935" s="71"/>
      <c r="AL935" s="71"/>
    </row>
    <row r="936" spans="1:38" ht="31.5" customHeight="1" x14ac:dyDescent="0.35">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c r="AA936" s="71"/>
      <c r="AB936" s="71"/>
      <c r="AC936" s="71"/>
      <c r="AD936" s="71"/>
      <c r="AE936" s="71"/>
      <c r="AF936" s="71"/>
      <c r="AG936" s="71"/>
      <c r="AH936" s="71"/>
      <c r="AI936" s="71"/>
      <c r="AJ936" s="71"/>
      <c r="AK936" s="71"/>
      <c r="AL936" s="71"/>
    </row>
    <row r="937" spans="1:38" ht="31.5" customHeight="1" x14ac:dyDescent="0.35">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c r="AA937" s="71"/>
      <c r="AB937" s="71"/>
      <c r="AC937" s="71"/>
      <c r="AD937" s="71"/>
      <c r="AE937" s="71"/>
      <c r="AF937" s="71"/>
      <c r="AG937" s="71"/>
      <c r="AH937" s="71"/>
      <c r="AI937" s="71"/>
      <c r="AJ937" s="71"/>
      <c r="AK937" s="71"/>
      <c r="AL937" s="71"/>
    </row>
    <row r="938" spans="1:38" ht="31.5" customHeight="1" x14ac:dyDescent="0.35">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c r="AA938" s="71"/>
      <c r="AB938" s="71"/>
      <c r="AC938" s="71"/>
      <c r="AD938" s="71"/>
      <c r="AE938" s="71"/>
      <c r="AF938" s="71"/>
      <c r="AG938" s="71"/>
      <c r="AH938" s="71"/>
      <c r="AI938" s="71"/>
      <c r="AJ938" s="71"/>
      <c r="AK938" s="71"/>
      <c r="AL938" s="71"/>
    </row>
    <row r="939" spans="1:38" ht="31.5" customHeight="1" x14ac:dyDescent="0.35">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c r="AA939" s="71"/>
      <c r="AB939" s="71"/>
      <c r="AC939" s="71"/>
      <c r="AD939" s="71"/>
      <c r="AE939" s="71"/>
      <c r="AF939" s="71"/>
      <c r="AG939" s="71"/>
      <c r="AH939" s="71"/>
      <c r="AI939" s="71"/>
      <c r="AJ939" s="71"/>
      <c r="AK939" s="71"/>
      <c r="AL939" s="71"/>
    </row>
    <row r="940" spans="1:38" ht="31.5" customHeight="1" x14ac:dyDescent="0.35">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c r="AA940" s="71"/>
      <c r="AB940" s="71"/>
      <c r="AC940" s="71"/>
      <c r="AD940" s="71"/>
      <c r="AE940" s="71"/>
      <c r="AF940" s="71"/>
      <c r="AG940" s="71"/>
      <c r="AH940" s="71"/>
      <c r="AI940" s="71"/>
      <c r="AJ940" s="71"/>
      <c r="AK940" s="71"/>
      <c r="AL940" s="71"/>
    </row>
    <row r="941" spans="1:38" ht="31.5" customHeight="1" x14ac:dyDescent="0.35">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c r="AA941" s="71"/>
      <c r="AB941" s="71"/>
      <c r="AC941" s="71"/>
      <c r="AD941" s="71"/>
      <c r="AE941" s="71"/>
      <c r="AF941" s="71"/>
      <c r="AG941" s="71"/>
      <c r="AH941" s="71"/>
      <c r="AI941" s="71"/>
      <c r="AJ941" s="71"/>
      <c r="AK941" s="71"/>
      <c r="AL941" s="71"/>
    </row>
    <row r="942" spans="1:38" ht="31.5" customHeight="1" x14ac:dyDescent="0.35">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c r="AA942" s="71"/>
      <c r="AB942" s="71"/>
      <c r="AC942" s="71"/>
      <c r="AD942" s="71"/>
      <c r="AE942" s="71"/>
      <c r="AF942" s="71"/>
      <c r="AG942" s="71"/>
      <c r="AH942" s="71"/>
      <c r="AI942" s="71"/>
      <c r="AJ942" s="71"/>
      <c r="AK942" s="71"/>
      <c r="AL942" s="71"/>
    </row>
    <row r="943" spans="1:38" ht="31.5" customHeight="1" x14ac:dyDescent="0.35">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c r="AA943" s="71"/>
      <c r="AB943" s="71"/>
      <c r="AC943" s="71"/>
      <c r="AD943" s="71"/>
      <c r="AE943" s="71"/>
      <c r="AF943" s="71"/>
      <c r="AG943" s="71"/>
      <c r="AH943" s="71"/>
      <c r="AI943" s="71"/>
      <c r="AJ943" s="71"/>
      <c r="AK943" s="71"/>
      <c r="AL943" s="71"/>
    </row>
    <row r="944" spans="1:38" ht="31.5" customHeight="1" x14ac:dyDescent="0.35">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c r="AA944" s="71"/>
      <c r="AB944" s="71"/>
      <c r="AC944" s="71"/>
      <c r="AD944" s="71"/>
      <c r="AE944" s="71"/>
      <c r="AF944" s="71"/>
      <c r="AG944" s="71"/>
      <c r="AH944" s="71"/>
      <c r="AI944" s="71"/>
      <c r="AJ944" s="71"/>
      <c r="AK944" s="71"/>
      <c r="AL944" s="71"/>
    </row>
    <row r="945" spans="1:38" ht="31.5" customHeight="1" x14ac:dyDescent="0.3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c r="AA945" s="71"/>
      <c r="AB945" s="71"/>
      <c r="AC945" s="71"/>
      <c r="AD945" s="71"/>
      <c r="AE945" s="71"/>
      <c r="AF945" s="71"/>
      <c r="AG945" s="71"/>
      <c r="AH945" s="71"/>
      <c r="AI945" s="71"/>
      <c r="AJ945" s="71"/>
      <c r="AK945" s="71"/>
      <c r="AL945" s="71"/>
    </row>
    <row r="946" spans="1:38" ht="31.5" customHeight="1" x14ac:dyDescent="0.35">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c r="AA946" s="71"/>
      <c r="AB946" s="71"/>
      <c r="AC946" s="71"/>
      <c r="AD946" s="71"/>
      <c r="AE946" s="71"/>
      <c r="AF946" s="71"/>
      <c r="AG946" s="71"/>
      <c r="AH946" s="71"/>
      <c r="AI946" s="71"/>
      <c r="AJ946" s="71"/>
      <c r="AK946" s="71"/>
      <c r="AL946" s="71"/>
    </row>
    <row r="947" spans="1:38" ht="31.5" customHeight="1" x14ac:dyDescent="0.35">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c r="AA947" s="71"/>
      <c r="AB947" s="71"/>
      <c r="AC947" s="71"/>
      <c r="AD947" s="71"/>
      <c r="AE947" s="71"/>
      <c r="AF947" s="71"/>
      <c r="AG947" s="71"/>
      <c r="AH947" s="71"/>
      <c r="AI947" s="71"/>
      <c r="AJ947" s="71"/>
      <c r="AK947" s="71"/>
      <c r="AL947" s="71"/>
    </row>
    <row r="948" spans="1:38" ht="31.5" customHeight="1" x14ac:dyDescent="0.35">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c r="AA948" s="71"/>
      <c r="AB948" s="71"/>
      <c r="AC948" s="71"/>
      <c r="AD948" s="71"/>
      <c r="AE948" s="71"/>
      <c r="AF948" s="71"/>
      <c r="AG948" s="71"/>
      <c r="AH948" s="71"/>
      <c r="AI948" s="71"/>
      <c r="AJ948" s="71"/>
      <c r="AK948" s="71"/>
      <c r="AL948" s="71"/>
    </row>
    <row r="949" spans="1:38" ht="31.5" customHeight="1" x14ac:dyDescent="0.35">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c r="AA949" s="71"/>
      <c r="AB949" s="71"/>
      <c r="AC949" s="71"/>
      <c r="AD949" s="71"/>
      <c r="AE949" s="71"/>
      <c r="AF949" s="71"/>
      <c r="AG949" s="71"/>
      <c r="AH949" s="71"/>
      <c r="AI949" s="71"/>
      <c r="AJ949" s="71"/>
      <c r="AK949" s="71"/>
      <c r="AL949" s="71"/>
    </row>
    <row r="950" spans="1:38" ht="31.5" customHeight="1" x14ac:dyDescent="0.35">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c r="AA950" s="71"/>
      <c r="AB950" s="71"/>
      <c r="AC950" s="71"/>
      <c r="AD950" s="71"/>
      <c r="AE950" s="71"/>
      <c r="AF950" s="71"/>
      <c r="AG950" s="71"/>
      <c r="AH950" s="71"/>
      <c r="AI950" s="71"/>
      <c r="AJ950" s="71"/>
      <c r="AK950" s="71"/>
      <c r="AL950" s="71"/>
    </row>
    <row r="951" spans="1:38" ht="31.5" customHeight="1" x14ac:dyDescent="0.35">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c r="AA951" s="71"/>
      <c r="AB951" s="71"/>
      <c r="AC951" s="71"/>
      <c r="AD951" s="71"/>
      <c r="AE951" s="71"/>
      <c r="AF951" s="71"/>
      <c r="AG951" s="71"/>
      <c r="AH951" s="71"/>
      <c r="AI951" s="71"/>
      <c r="AJ951" s="71"/>
      <c r="AK951" s="71"/>
      <c r="AL951" s="71"/>
    </row>
    <row r="952" spans="1:38" ht="31.5" customHeight="1" x14ac:dyDescent="0.35">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c r="AA952" s="71"/>
      <c r="AB952" s="71"/>
      <c r="AC952" s="71"/>
      <c r="AD952" s="71"/>
      <c r="AE952" s="71"/>
      <c r="AF952" s="71"/>
      <c r="AG952" s="71"/>
      <c r="AH952" s="71"/>
      <c r="AI952" s="71"/>
      <c r="AJ952" s="71"/>
      <c r="AK952" s="71"/>
      <c r="AL952" s="71"/>
    </row>
    <row r="953" spans="1:38" ht="31.5" customHeight="1" x14ac:dyDescent="0.35">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c r="AA953" s="71"/>
      <c r="AB953" s="71"/>
      <c r="AC953" s="71"/>
      <c r="AD953" s="71"/>
      <c r="AE953" s="71"/>
      <c r="AF953" s="71"/>
      <c r="AG953" s="71"/>
      <c r="AH953" s="71"/>
      <c r="AI953" s="71"/>
      <c r="AJ953" s="71"/>
      <c r="AK953" s="71"/>
      <c r="AL953" s="71"/>
    </row>
    <row r="954" spans="1:38" ht="31.5" customHeight="1" x14ac:dyDescent="0.35">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c r="AA954" s="71"/>
      <c r="AB954" s="71"/>
      <c r="AC954" s="71"/>
      <c r="AD954" s="71"/>
      <c r="AE954" s="71"/>
      <c r="AF954" s="71"/>
      <c r="AG954" s="71"/>
      <c r="AH954" s="71"/>
      <c r="AI954" s="71"/>
      <c r="AJ954" s="71"/>
      <c r="AK954" s="71"/>
      <c r="AL954" s="71"/>
    </row>
    <row r="955" spans="1:38" ht="31.5" customHeight="1" x14ac:dyDescent="0.3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c r="AA955" s="71"/>
      <c r="AB955" s="71"/>
      <c r="AC955" s="71"/>
      <c r="AD955" s="71"/>
      <c r="AE955" s="71"/>
      <c r="AF955" s="71"/>
      <c r="AG955" s="71"/>
      <c r="AH955" s="71"/>
      <c r="AI955" s="71"/>
      <c r="AJ955" s="71"/>
      <c r="AK955" s="71"/>
      <c r="AL955" s="71"/>
    </row>
    <row r="956" spans="1:38" ht="31.5" customHeight="1" x14ac:dyDescent="0.35">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c r="AA956" s="71"/>
      <c r="AB956" s="71"/>
      <c r="AC956" s="71"/>
      <c r="AD956" s="71"/>
      <c r="AE956" s="71"/>
      <c r="AF956" s="71"/>
      <c r="AG956" s="71"/>
      <c r="AH956" s="71"/>
      <c r="AI956" s="71"/>
      <c r="AJ956" s="71"/>
      <c r="AK956" s="71"/>
      <c r="AL956" s="71"/>
    </row>
    <row r="957" spans="1:38" ht="31.5" customHeight="1" x14ac:dyDescent="0.35">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c r="AA957" s="71"/>
      <c r="AB957" s="71"/>
      <c r="AC957" s="71"/>
      <c r="AD957" s="71"/>
      <c r="AE957" s="71"/>
      <c r="AF957" s="71"/>
      <c r="AG957" s="71"/>
      <c r="AH957" s="71"/>
      <c r="AI957" s="71"/>
      <c r="AJ957" s="71"/>
      <c r="AK957" s="71"/>
      <c r="AL957" s="71"/>
    </row>
    <row r="958" spans="1:38" ht="31.5" customHeight="1" x14ac:dyDescent="0.35">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c r="AA958" s="71"/>
      <c r="AB958" s="71"/>
      <c r="AC958" s="71"/>
      <c r="AD958" s="71"/>
      <c r="AE958" s="71"/>
      <c r="AF958" s="71"/>
      <c r="AG958" s="71"/>
      <c r="AH958" s="71"/>
      <c r="AI958" s="71"/>
      <c r="AJ958" s="71"/>
      <c r="AK958" s="71"/>
      <c r="AL958" s="71"/>
    </row>
    <row r="959" spans="1:38" ht="31.5" customHeight="1" x14ac:dyDescent="0.35">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c r="AA959" s="71"/>
      <c r="AB959" s="71"/>
      <c r="AC959" s="71"/>
      <c r="AD959" s="71"/>
      <c r="AE959" s="71"/>
      <c r="AF959" s="71"/>
      <c r="AG959" s="71"/>
      <c r="AH959" s="71"/>
      <c r="AI959" s="71"/>
      <c r="AJ959" s="71"/>
      <c r="AK959" s="71"/>
      <c r="AL959" s="71"/>
    </row>
    <row r="960" spans="1:38" ht="31.5" customHeight="1" x14ac:dyDescent="0.35">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c r="AA960" s="71"/>
      <c r="AB960" s="71"/>
      <c r="AC960" s="71"/>
      <c r="AD960" s="71"/>
      <c r="AE960" s="71"/>
      <c r="AF960" s="71"/>
      <c r="AG960" s="71"/>
      <c r="AH960" s="71"/>
      <c r="AI960" s="71"/>
      <c r="AJ960" s="71"/>
      <c r="AK960" s="71"/>
      <c r="AL960" s="71"/>
    </row>
    <row r="961" spans="1:38" ht="31.5" customHeight="1" x14ac:dyDescent="0.35">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c r="AA961" s="71"/>
      <c r="AB961" s="71"/>
      <c r="AC961" s="71"/>
      <c r="AD961" s="71"/>
      <c r="AE961" s="71"/>
      <c r="AF961" s="71"/>
      <c r="AG961" s="71"/>
      <c r="AH961" s="71"/>
      <c r="AI961" s="71"/>
      <c r="AJ961" s="71"/>
      <c r="AK961" s="71"/>
      <c r="AL961" s="71"/>
    </row>
    <row r="962" spans="1:38" ht="31.5" customHeight="1" x14ac:dyDescent="0.35">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c r="AA962" s="71"/>
      <c r="AB962" s="71"/>
      <c r="AC962" s="71"/>
      <c r="AD962" s="71"/>
      <c r="AE962" s="71"/>
      <c r="AF962" s="71"/>
      <c r="AG962" s="71"/>
      <c r="AH962" s="71"/>
      <c r="AI962" s="71"/>
      <c r="AJ962" s="71"/>
      <c r="AK962" s="71"/>
      <c r="AL962" s="71"/>
    </row>
    <row r="963" spans="1:38" ht="31.5" customHeight="1" x14ac:dyDescent="0.35">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c r="AA963" s="71"/>
      <c r="AB963" s="71"/>
      <c r="AC963" s="71"/>
      <c r="AD963" s="71"/>
      <c r="AE963" s="71"/>
      <c r="AF963" s="71"/>
      <c r="AG963" s="71"/>
      <c r="AH963" s="71"/>
      <c r="AI963" s="71"/>
      <c r="AJ963" s="71"/>
      <c r="AK963" s="71"/>
      <c r="AL963" s="71"/>
    </row>
    <row r="964" spans="1:38" ht="31.5" customHeight="1" x14ac:dyDescent="0.35">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c r="AA964" s="71"/>
      <c r="AB964" s="71"/>
      <c r="AC964" s="71"/>
      <c r="AD964" s="71"/>
      <c r="AE964" s="71"/>
      <c r="AF964" s="71"/>
      <c r="AG964" s="71"/>
      <c r="AH964" s="71"/>
      <c r="AI964" s="71"/>
      <c r="AJ964" s="71"/>
      <c r="AK964" s="71"/>
      <c r="AL964" s="71"/>
    </row>
    <row r="965" spans="1:38" ht="31.5" customHeight="1" x14ac:dyDescent="0.3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c r="AA965" s="71"/>
      <c r="AB965" s="71"/>
      <c r="AC965" s="71"/>
      <c r="AD965" s="71"/>
      <c r="AE965" s="71"/>
      <c r="AF965" s="71"/>
      <c r="AG965" s="71"/>
      <c r="AH965" s="71"/>
      <c r="AI965" s="71"/>
      <c r="AJ965" s="71"/>
      <c r="AK965" s="71"/>
      <c r="AL965" s="71"/>
    </row>
    <row r="966" spans="1:38" ht="31.5" customHeight="1" x14ac:dyDescent="0.35">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c r="AA966" s="71"/>
      <c r="AB966" s="71"/>
      <c r="AC966" s="71"/>
      <c r="AD966" s="71"/>
      <c r="AE966" s="71"/>
      <c r="AF966" s="71"/>
      <c r="AG966" s="71"/>
      <c r="AH966" s="71"/>
      <c r="AI966" s="71"/>
      <c r="AJ966" s="71"/>
      <c r="AK966" s="71"/>
      <c r="AL966" s="71"/>
    </row>
    <row r="967" spans="1:38" ht="31.5" customHeight="1" x14ac:dyDescent="0.35">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c r="AA967" s="71"/>
      <c r="AB967" s="71"/>
      <c r="AC967" s="71"/>
      <c r="AD967" s="71"/>
      <c r="AE967" s="71"/>
      <c r="AF967" s="71"/>
      <c r="AG967" s="71"/>
      <c r="AH967" s="71"/>
      <c r="AI967" s="71"/>
      <c r="AJ967" s="71"/>
      <c r="AK967" s="71"/>
      <c r="AL967" s="71"/>
    </row>
    <row r="968" spans="1:38" ht="31.5" customHeight="1" x14ac:dyDescent="0.35">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71"/>
      <c r="AG968" s="71"/>
      <c r="AH968" s="71"/>
      <c r="AI968" s="71"/>
      <c r="AJ968" s="71"/>
      <c r="AK968" s="71"/>
      <c r="AL968" s="71"/>
    </row>
    <row r="969" spans="1:38" ht="31.5" customHeight="1" x14ac:dyDescent="0.35">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c r="AA969" s="71"/>
      <c r="AB969" s="71"/>
      <c r="AC969" s="71"/>
      <c r="AD969" s="71"/>
      <c r="AE969" s="71"/>
      <c r="AF969" s="71"/>
      <c r="AG969" s="71"/>
      <c r="AH969" s="71"/>
      <c r="AI969" s="71"/>
      <c r="AJ969" s="71"/>
      <c r="AK969" s="71"/>
      <c r="AL969" s="71"/>
    </row>
    <row r="970" spans="1:38" ht="31.5" customHeight="1" x14ac:dyDescent="0.35">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c r="AA970" s="71"/>
      <c r="AB970" s="71"/>
      <c r="AC970" s="71"/>
      <c r="AD970" s="71"/>
      <c r="AE970" s="71"/>
      <c r="AF970" s="71"/>
      <c r="AG970" s="71"/>
      <c r="AH970" s="71"/>
      <c r="AI970" s="71"/>
      <c r="AJ970" s="71"/>
      <c r="AK970" s="71"/>
      <c r="AL970" s="71"/>
    </row>
    <row r="971" spans="1:38" ht="31.5" customHeight="1" x14ac:dyDescent="0.35">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71"/>
      <c r="AG971" s="71"/>
      <c r="AH971" s="71"/>
      <c r="AI971" s="71"/>
      <c r="AJ971" s="71"/>
      <c r="AK971" s="71"/>
      <c r="AL971" s="71"/>
    </row>
    <row r="972" spans="1:38" ht="31.5" customHeight="1" x14ac:dyDescent="0.35">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71"/>
      <c r="AG972" s="71"/>
      <c r="AH972" s="71"/>
      <c r="AI972" s="71"/>
      <c r="AJ972" s="71"/>
      <c r="AK972" s="71"/>
      <c r="AL972" s="71"/>
    </row>
    <row r="973" spans="1:38" ht="31.5" customHeight="1" x14ac:dyDescent="0.35">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c r="AA973" s="71"/>
      <c r="AB973" s="71"/>
      <c r="AC973" s="71"/>
      <c r="AD973" s="71"/>
      <c r="AE973" s="71"/>
      <c r="AF973" s="71"/>
      <c r="AG973" s="71"/>
      <c r="AH973" s="71"/>
      <c r="AI973" s="71"/>
      <c r="AJ973" s="71"/>
      <c r="AK973" s="71"/>
      <c r="AL973" s="71"/>
    </row>
    <row r="974" spans="1:38" ht="31.5" customHeight="1" x14ac:dyDescent="0.35">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c r="AA974" s="71"/>
      <c r="AB974" s="71"/>
      <c r="AC974" s="71"/>
      <c r="AD974" s="71"/>
      <c r="AE974" s="71"/>
      <c r="AF974" s="71"/>
      <c r="AG974" s="71"/>
      <c r="AH974" s="71"/>
      <c r="AI974" s="71"/>
      <c r="AJ974" s="71"/>
      <c r="AK974" s="71"/>
      <c r="AL974" s="71"/>
    </row>
    <row r="975" spans="1:38" ht="31.5" customHeight="1" x14ac:dyDescent="0.3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c r="AA975" s="71"/>
      <c r="AB975" s="71"/>
      <c r="AC975" s="71"/>
      <c r="AD975" s="71"/>
      <c r="AE975" s="71"/>
      <c r="AF975" s="71"/>
      <c r="AG975" s="71"/>
      <c r="AH975" s="71"/>
      <c r="AI975" s="71"/>
      <c r="AJ975" s="71"/>
      <c r="AK975" s="71"/>
      <c r="AL975" s="71"/>
    </row>
    <row r="976" spans="1:38" ht="31.5" customHeight="1" x14ac:dyDescent="0.35">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c r="AA976" s="71"/>
      <c r="AB976" s="71"/>
      <c r="AC976" s="71"/>
      <c r="AD976" s="71"/>
      <c r="AE976" s="71"/>
      <c r="AF976" s="71"/>
      <c r="AG976" s="71"/>
      <c r="AH976" s="71"/>
      <c r="AI976" s="71"/>
      <c r="AJ976" s="71"/>
      <c r="AK976" s="71"/>
      <c r="AL976" s="71"/>
    </row>
    <row r="977" spans="1:38" ht="31.5" customHeight="1" x14ac:dyDescent="0.35">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c r="AA977" s="71"/>
      <c r="AB977" s="71"/>
      <c r="AC977" s="71"/>
      <c r="AD977" s="71"/>
      <c r="AE977" s="71"/>
      <c r="AF977" s="71"/>
      <c r="AG977" s="71"/>
      <c r="AH977" s="71"/>
      <c r="AI977" s="71"/>
      <c r="AJ977" s="71"/>
      <c r="AK977" s="71"/>
      <c r="AL977" s="71"/>
    </row>
    <row r="978" spans="1:38" ht="31.5" customHeight="1" x14ac:dyDescent="0.35">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c r="AA978" s="71"/>
      <c r="AB978" s="71"/>
      <c r="AC978" s="71"/>
      <c r="AD978" s="71"/>
      <c r="AE978" s="71"/>
      <c r="AF978" s="71"/>
      <c r="AG978" s="71"/>
      <c r="AH978" s="71"/>
      <c r="AI978" s="71"/>
      <c r="AJ978" s="71"/>
      <c r="AK978" s="71"/>
      <c r="AL978" s="71"/>
    </row>
    <row r="979" spans="1:38" ht="31.5" customHeight="1" x14ac:dyDescent="0.35">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c r="AA979" s="71"/>
      <c r="AB979" s="71"/>
      <c r="AC979" s="71"/>
      <c r="AD979" s="71"/>
      <c r="AE979" s="71"/>
      <c r="AF979" s="71"/>
      <c r="AG979" s="71"/>
      <c r="AH979" s="71"/>
      <c r="AI979" s="71"/>
      <c r="AJ979" s="71"/>
      <c r="AK979" s="71"/>
      <c r="AL979" s="71"/>
    </row>
    <row r="980" spans="1:38" ht="31.5" customHeight="1" x14ac:dyDescent="0.35">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c r="AA980" s="71"/>
      <c r="AB980" s="71"/>
      <c r="AC980" s="71"/>
      <c r="AD980" s="71"/>
      <c r="AE980" s="71"/>
      <c r="AF980" s="71"/>
      <c r="AG980" s="71"/>
      <c r="AH980" s="71"/>
      <c r="AI980" s="71"/>
      <c r="AJ980" s="71"/>
      <c r="AK980" s="71"/>
      <c r="AL980" s="71"/>
    </row>
    <row r="981" spans="1:38" ht="31.5" customHeight="1" x14ac:dyDescent="0.35">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c r="AA981" s="71"/>
      <c r="AB981" s="71"/>
      <c r="AC981" s="71"/>
      <c r="AD981" s="71"/>
      <c r="AE981" s="71"/>
      <c r="AF981" s="71"/>
      <c r="AG981" s="71"/>
      <c r="AH981" s="71"/>
      <c r="AI981" s="71"/>
      <c r="AJ981" s="71"/>
      <c r="AK981" s="71"/>
      <c r="AL981" s="71"/>
    </row>
    <row r="982" spans="1:38" ht="31.5" customHeight="1" x14ac:dyDescent="0.35">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c r="AA982" s="71"/>
      <c r="AB982" s="71"/>
      <c r="AC982" s="71"/>
      <c r="AD982" s="71"/>
      <c r="AE982" s="71"/>
      <c r="AF982" s="71"/>
      <c r="AG982" s="71"/>
      <c r="AH982" s="71"/>
      <c r="AI982" s="71"/>
      <c r="AJ982" s="71"/>
      <c r="AK982" s="71"/>
      <c r="AL982" s="71"/>
    </row>
    <row r="983" spans="1:38" ht="31.5" customHeight="1" x14ac:dyDescent="0.35">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c r="AA983" s="71"/>
      <c r="AB983" s="71"/>
      <c r="AC983" s="71"/>
      <c r="AD983" s="71"/>
      <c r="AE983" s="71"/>
      <c r="AF983" s="71"/>
      <c r="AG983" s="71"/>
      <c r="AH983" s="71"/>
      <c r="AI983" s="71"/>
      <c r="AJ983" s="71"/>
      <c r="AK983" s="71"/>
      <c r="AL983" s="71"/>
    </row>
    <row r="984" spans="1:38" ht="31.5" customHeight="1" x14ac:dyDescent="0.35">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c r="AA984" s="71"/>
      <c r="AB984" s="71"/>
      <c r="AC984" s="71"/>
      <c r="AD984" s="71"/>
      <c r="AE984" s="71"/>
      <c r="AF984" s="71"/>
      <c r="AG984" s="71"/>
      <c r="AH984" s="71"/>
      <c r="AI984" s="71"/>
      <c r="AJ984" s="71"/>
      <c r="AK984" s="71"/>
      <c r="AL984" s="71"/>
    </row>
    <row r="985" spans="1:38" ht="31.5" customHeight="1" x14ac:dyDescent="0.3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c r="AA985" s="71"/>
      <c r="AB985" s="71"/>
      <c r="AC985" s="71"/>
      <c r="AD985" s="71"/>
      <c r="AE985" s="71"/>
      <c r="AF985" s="71"/>
      <c r="AG985" s="71"/>
      <c r="AH985" s="71"/>
      <c r="AI985" s="71"/>
      <c r="AJ985" s="71"/>
      <c r="AK985" s="71"/>
      <c r="AL985" s="71"/>
    </row>
    <row r="986" spans="1:38" ht="31.5" customHeight="1" x14ac:dyDescent="0.35">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c r="AA986" s="71"/>
      <c r="AB986" s="71"/>
      <c r="AC986" s="71"/>
      <c r="AD986" s="71"/>
      <c r="AE986" s="71"/>
      <c r="AF986" s="71"/>
      <c r="AG986" s="71"/>
      <c r="AH986" s="71"/>
      <c r="AI986" s="71"/>
      <c r="AJ986" s="71"/>
      <c r="AK986" s="71"/>
      <c r="AL986" s="71"/>
    </row>
    <row r="987" spans="1:38" ht="31.5" customHeight="1" x14ac:dyDescent="0.35">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c r="AA987" s="71"/>
      <c r="AB987" s="71"/>
      <c r="AC987" s="71"/>
      <c r="AD987" s="71"/>
      <c r="AE987" s="71"/>
      <c r="AF987" s="71"/>
      <c r="AG987" s="71"/>
      <c r="AH987" s="71"/>
      <c r="AI987" s="71"/>
      <c r="AJ987" s="71"/>
      <c r="AK987" s="71"/>
      <c r="AL987" s="71"/>
    </row>
    <row r="988" spans="1:38" ht="31.5" customHeight="1" x14ac:dyDescent="0.35">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c r="AA988" s="71"/>
      <c r="AB988" s="71"/>
      <c r="AC988" s="71"/>
      <c r="AD988" s="71"/>
      <c r="AE988" s="71"/>
      <c r="AF988" s="71"/>
      <c r="AG988" s="71"/>
      <c r="AH988" s="71"/>
      <c r="AI988" s="71"/>
      <c r="AJ988" s="71"/>
      <c r="AK988" s="71"/>
      <c r="AL988" s="71"/>
    </row>
    <row r="989" spans="1:38" ht="31.5" customHeight="1" x14ac:dyDescent="0.35">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c r="AA989" s="71"/>
      <c r="AB989" s="71"/>
      <c r="AC989" s="71"/>
      <c r="AD989" s="71"/>
      <c r="AE989" s="71"/>
      <c r="AF989" s="71"/>
      <c r="AG989" s="71"/>
      <c r="AH989" s="71"/>
      <c r="AI989" s="71"/>
      <c r="AJ989" s="71"/>
      <c r="AK989" s="71"/>
      <c r="AL989" s="71"/>
    </row>
    <row r="990" spans="1:38" ht="31.5" customHeight="1" x14ac:dyDescent="0.35">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c r="AA990" s="71"/>
      <c r="AB990" s="71"/>
      <c r="AC990" s="71"/>
      <c r="AD990" s="71"/>
      <c r="AE990" s="71"/>
      <c r="AF990" s="71"/>
      <c r="AG990" s="71"/>
      <c r="AH990" s="71"/>
      <c r="AI990" s="71"/>
      <c r="AJ990" s="71"/>
      <c r="AK990" s="71"/>
      <c r="AL990" s="71"/>
    </row>
    <row r="991" spans="1:38" ht="31.5" customHeight="1" x14ac:dyDescent="0.35">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c r="AA991" s="71"/>
      <c r="AB991" s="71"/>
      <c r="AC991" s="71"/>
      <c r="AD991" s="71"/>
      <c r="AE991" s="71"/>
      <c r="AF991" s="71"/>
      <c r="AG991" s="71"/>
      <c r="AH991" s="71"/>
      <c r="AI991" s="71"/>
      <c r="AJ991" s="71"/>
      <c r="AK991" s="71"/>
      <c r="AL991" s="71"/>
    </row>
    <row r="992" spans="1:38" ht="31.5" customHeight="1" x14ac:dyDescent="0.35">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c r="AA992" s="71"/>
      <c r="AB992" s="71"/>
      <c r="AC992" s="71"/>
      <c r="AD992" s="71"/>
      <c r="AE992" s="71"/>
      <c r="AF992" s="71"/>
      <c r="AG992" s="71"/>
      <c r="AH992" s="71"/>
      <c r="AI992" s="71"/>
      <c r="AJ992" s="71"/>
      <c r="AK992" s="71"/>
      <c r="AL992" s="71"/>
    </row>
    <row r="993" spans="1:38" ht="31.5" customHeight="1" x14ac:dyDescent="0.35">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c r="AA993" s="71"/>
      <c r="AB993" s="71"/>
      <c r="AC993" s="71"/>
      <c r="AD993" s="71"/>
      <c r="AE993" s="71"/>
      <c r="AF993" s="71"/>
      <c r="AG993" s="71"/>
      <c r="AH993" s="71"/>
      <c r="AI993" s="71"/>
      <c r="AJ993" s="71"/>
      <c r="AK993" s="71"/>
      <c r="AL993" s="71"/>
    </row>
    <row r="994" spans="1:38" ht="31.5" customHeight="1" x14ac:dyDescent="0.35">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c r="AA994" s="71"/>
      <c r="AB994" s="71"/>
      <c r="AC994" s="71"/>
      <c r="AD994" s="71"/>
      <c r="AE994" s="71"/>
      <c r="AF994" s="71"/>
      <c r="AG994" s="71"/>
      <c r="AH994" s="71"/>
      <c r="AI994" s="71"/>
      <c r="AJ994" s="71"/>
      <c r="AK994" s="71"/>
      <c r="AL994" s="71"/>
    </row>
    <row r="995" spans="1:38" ht="31.5" customHeight="1" x14ac:dyDescent="0.3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c r="AA995" s="71"/>
      <c r="AB995" s="71"/>
      <c r="AC995" s="71"/>
      <c r="AD995" s="71"/>
      <c r="AE995" s="71"/>
      <c r="AF995" s="71"/>
      <c r="AG995" s="71"/>
      <c r="AH995" s="71"/>
      <c r="AI995" s="71"/>
      <c r="AJ995" s="71"/>
      <c r="AK995" s="71"/>
      <c r="AL995" s="71"/>
    </row>
    <row r="996" spans="1:38" ht="31.5" customHeight="1" x14ac:dyDescent="0.35">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c r="AA996" s="71"/>
      <c r="AB996" s="71"/>
      <c r="AC996" s="71"/>
      <c r="AD996" s="71"/>
      <c r="AE996" s="71"/>
      <c r="AF996" s="71"/>
      <c r="AG996" s="71"/>
      <c r="AH996" s="71"/>
      <c r="AI996" s="71"/>
      <c r="AJ996" s="71"/>
      <c r="AK996" s="71"/>
      <c r="AL996" s="71"/>
    </row>
    <row r="997" spans="1:38" ht="31.5" customHeight="1" x14ac:dyDescent="0.35">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c r="AA997" s="71"/>
      <c r="AB997" s="71"/>
      <c r="AC997" s="71"/>
      <c r="AD997" s="71"/>
      <c r="AE997" s="71"/>
      <c r="AF997" s="71"/>
      <c r="AG997" s="71"/>
      <c r="AH997" s="71"/>
      <c r="AI997" s="71"/>
      <c r="AJ997" s="71"/>
      <c r="AK997" s="71"/>
      <c r="AL997" s="71"/>
    </row>
    <row r="998" spans="1:38" ht="31.5" customHeight="1" x14ac:dyDescent="0.35">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c r="AA998" s="71"/>
      <c r="AB998" s="71"/>
      <c r="AC998" s="71"/>
      <c r="AD998" s="71"/>
      <c r="AE998" s="71"/>
      <c r="AF998" s="71"/>
      <c r="AG998" s="71"/>
      <c r="AH998" s="71"/>
      <c r="AI998" s="71"/>
      <c r="AJ998" s="71"/>
      <c r="AK998" s="71"/>
      <c r="AL998" s="71"/>
    </row>
    <row r="999" spans="1:38" ht="31.5" customHeight="1" x14ac:dyDescent="0.35">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c r="AA999" s="71"/>
      <c r="AB999" s="71"/>
      <c r="AC999" s="71"/>
      <c r="AD999" s="71"/>
      <c r="AE999" s="71"/>
      <c r="AF999" s="71"/>
      <c r="AG999" s="71"/>
      <c r="AH999" s="71"/>
      <c r="AI999" s="71"/>
      <c r="AJ999" s="71"/>
      <c r="AK999" s="71"/>
      <c r="AL999" s="71"/>
    </row>
    <row r="1000" spans="1:38" ht="31.5" customHeight="1" x14ac:dyDescent="0.35">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c r="AA1000" s="71"/>
      <c r="AB1000" s="71"/>
      <c r="AC1000" s="71"/>
      <c r="AD1000" s="71"/>
      <c r="AE1000" s="71"/>
      <c r="AF1000" s="71"/>
      <c r="AG1000" s="71"/>
      <c r="AH1000" s="71"/>
      <c r="AI1000" s="71"/>
      <c r="AJ1000" s="71"/>
      <c r="AK1000" s="71"/>
      <c r="AL1000" s="71"/>
    </row>
    <row r="1001" spans="1:38" ht="31.5" customHeight="1" x14ac:dyDescent="0.35">
      <c r="A1001" s="71"/>
      <c r="B1001" s="71"/>
      <c r="C1001" s="71"/>
      <c r="D1001" s="71"/>
      <c r="E1001" s="71"/>
      <c r="F1001" s="71"/>
      <c r="G1001" s="71"/>
      <c r="H1001" s="71"/>
      <c r="I1001" s="71"/>
      <c r="J1001" s="71"/>
      <c r="K1001" s="71"/>
      <c r="L1001" s="71"/>
      <c r="M1001" s="71"/>
      <c r="N1001" s="71"/>
      <c r="O1001" s="71"/>
      <c r="P1001" s="71"/>
      <c r="Q1001" s="71"/>
      <c r="R1001" s="71"/>
      <c r="S1001" s="71"/>
      <c r="T1001" s="71"/>
      <c r="U1001" s="71"/>
      <c r="V1001" s="71"/>
      <c r="W1001" s="71"/>
      <c r="X1001" s="71"/>
      <c r="Y1001" s="71"/>
      <c r="Z1001" s="71"/>
      <c r="AA1001" s="71"/>
      <c r="AB1001" s="71"/>
      <c r="AC1001" s="71"/>
      <c r="AD1001" s="71"/>
      <c r="AE1001" s="71"/>
      <c r="AF1001" s="71"/>
      <c r="AG1001" s="71"/>
      <c r="AH1001" s="71"/>
      <c r="AI1001" s="71"/>
      <c r="AJ1001" s="71"/>
      <c r="AK1001" s="71"/>
      <c r="AL1001" s="71"/>
    </row>
    <row r="1002" spans="1:38" ht="31.5" customHeight="1" x14ac:dyDescent="0.35">
      <c r="A1002" s="71"/>
      <c r="B1002" s="71"/>
      <c r="C1002" s="71"/>
      <c r="D1002" s="71"/>
      <c r="E1002" s="71"/>
      <c r="F1002" s="71"/>
      <c r="G1002" s="71"/>
      <c r="H1002" s="71"/>
      <c r="I1002" s="71"/>
      <c r="J1002" s="71"/>
      <c r="K1002" s="71"/>
      <c r="L1002" s="71"/>
      <c r="M1002" s="71"/>
      <c r="N1002" s="71"/>
      <c r="O1002" s="71"/>
      <c r="P1002" s="71"/>
      <c r="Q1002" s="71"/>
      <c r="R1002" s="71"/>
      <c r="S1002" s="71"/>
      <c r="T1002" s="71"/>
      <c r="U1002" s="71"/>
      <c r="V1002" s="71"/>
      <c r="W1002" s="71"/>
      <c r="X1002" s="71"/>
      <c r="Y1002" s="71"/>
      <c r="Z1002" s="71"/>
      <c r="AA1002" s="71"/>
      <c r="AB1002" s="71"/>
      <c r="AC1002" s="71"/>
      <c r="AD1002" s="71"/>
      <c r="AE1002" s="71"/>
      <c r="AF1002" s="71"/>
      <c r="AG1002" s="71"/>
      <c r="AH1002" s="71"/>
      <c r="AI1002" s="71"/>
      <c r="AJ1002" s="71"/>
      <c r="AK1002" s="71"/>
      <c r="AL1002" s="71"/>
    </row>
    <row r="1003" spans="1:38" ht="31.5" customHeight="1" x14ac:dyDescent="0.35">
      <c r="A1003" s="71"/>
      <c r="B1003" s="71"/>
      <c r="C1003" s="71"/>
      <c r="D1003" s="71"/>
      <c r="E1003" s="71"/>
      <c r="F1003" s="71"/>
      <c r="G1003" s="71"/>
      <c r="H1003" s="71"/>
      <c r="I1003" s="71"/>
      <c r="J1003" s="71"/>
      <c r="K1003" s="71"/>
      <c r="L1003" s="71"/>
      <c r="M1003" s="71"/>
      <c r="N1003" s="71"/>
      <c r="O1003" s="71"/>
      <c r="P1003" s="71"/>
      <c r="Q1003" s="71"/>
      <c r="R1003" s="71"/>
      <c r="S1003" s="71"/>
      <c r="T1003" s="71"/>
      <c r="U1003" s="71"/>
      <c r="V1003" s="71"/>
      <c r="W1003" s="71"/>
      <c r="X1003" s="71"/>
      <c r="Y1003" s="71"/>
      <c r="Z1003" s="71"/>
      <c r="AA1003" s="71"/>
      <c r="AB1003" s="71"/>
      <c r="AC1003" s="71"/>
      <c r="AD1003" s="71"/>
      <c r="AE1003" s="71"/>
      <c r="AF1003" s="71"/>
      <c r="AG1003" s="71"/>
      <c r="AH1003" s="71"/>
      <c r="AI1003" s="71"/>
      <c r="AJ1003" s="71"/>
      <c r="AK1003" s="71"/>
      <c r="AL1003" s="71"/>
    </row>
    <row r="1004" spans="1:38" ht="31.5" customHeight="1" x14ac:dyDescent="0.35">
      <c r="A1004" s="71"/>
      <c r="B1004" s="71"/>
      <c r="C1004" s="71"/>
      <c r="D1004" s="71"/>
      <c r="E1004" s="71"/>
      <c r="F1004" s="71"/>
      <c r="G1004" s="71"/>
      <c r="H1004" s="71"/>
      <c r="I1004" s="71"/>
      <c r="J1004" s="71"/>
      <c r="K1004" s="71"/>
      <c r="L1004" s="71"/>
      <c r="M1004" s="71"/>
      <c r="N1004" s="71"/>
      <c r="O1004" s="71"/>
      <c r="P1004" s="71"/>
      <c r="Q1004" s="71"/>
      <c r="R1004" s="71"/>
      <c r="S1004" s="71"/>
      <c r="T1004" s="71"/>
      <c r="U1004" s="71"/>
      <c r="V1004" s="71"/>
      <c r="W1004" s="71"/>
      <c r="X1004" s="71"/>
      <c r="Y1004" s="71"/>
      <c r="Z1004" s="71"/>
      <c r="AA1004" s="71"/>
      <c r="AB1004" s="71"/>
      <c r="AC1004" s="71"/>
      <c r="AD1004" s="71"/>
      <c r="AE1004" s="71"/>
      <c r="AF1004" s="71"/>
      <c r="AG1004" s="71"/>
      <c r="AH1004" s="71"/>
      <c r="AI1004" s="71"/>
      <c r="AJ1004" s="71"/>
      <c r="AK1004" s="71"/>
      <c r="AL1004" s="71"/>
    </row>
  </sheetData>
  <mergeCells count="7">
    <mergeCell ref="AA2:AB2"/>
    <mergeCell ref="AC2:AD2"/>
    <mergeCell ref="Q2:R2"/>
    <mergeCell ref="S2:T2"/>
    <mergeCell ref="U2:V2"/>
    <mergeCell ref="W2:X2"/>
    <mergeCell ref="Y2:Z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CYP2C9 Freq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María Apellaniz Ruiz</cp:lastModifiedBy>
  <dcterms:created xsi:type="dcterms:W3CDTF">2021-01-13T12:16:26Z</dcterms:created>
  <dcterms:modified xsi:type="dcterms:W3CDTF">2026-02-02T07:49:45Z</dcterms:modified>
</cp:coreProperties>
</file>